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trlProps/ctrlProp2.xml" ContentType="application/vnd.ms-excel.controlproperti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trlProps/ctrlProp3.xml" ContentType="application/vnd.ms-excel.controlproperties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7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8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9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6.xml" ContentType="application/vnd.openxmlformats-officedocument.drawing+xml"/>
  <Override PartName="/xl/charts/chart23.xml" ContentType="application/vnd.openxmlformats-officedocument.drawingml.chart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1.xml" ContentType="application/vnd.openxmlformats-officedocument.drawing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25.xml" ContentType="application/vnd.openxmlformats-officedocument.drawing+xml"/>
  <Override PartName="/xl/charts/chart48.xml" ContentType="application/vnd.openxmlformats-officedocument.drawingml.chart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4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8.xml" ContentType="application/vnd.openxmlformats-officedocument.drawing+xml"/>
  <Override PartName="/xl/charts/chart5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51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trlProps/ctrlProp625.xml" ContentType="application/vnd.ms-excel.controlproperties+xml"/>
  <Override PartName="/xl/ctrlProps/ctrlProp6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 codeName="{DD97A8EA-9A9A-E61F-A557-7D5A7D7259CE}"/>
  <workbookPr showInkAnnotation="0" updateLinks="never"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A37C43B4-E15A-446F-AEDF-A7F53907C28D}" xr6:coauthVersionLast="47" xr6:coauthVersionMax="47" xr10:uidLastSave="{00000000-0000-0000-0000-000000000000}"/>
  <bookViews>
    <workbookView showSheetTabs="0" xWindow="-108" yWindow="-108" windowWidth="46296" windowHeight="25416" tabRatio="899" firstSheet="1" activeTab="1" xr2:uid="{00000000-000D-0000-FFFF-FFFF00000000}"/>
  </bookViews>
  <sheets>
    <sheet name=" " sheetId="82" state="veryHidden" r:id="rId1"/>
    <sheet name="Menu Toolbox" sheetId="12" r:id="rId2"/>
    <sheet name="Stakeholder" sheetId="76" r:id="rId3"/>
    <sheet name="PESTLE" sheetId="56" r:id="rId4"/>
    <sheet name="Trends" sheetId="114" r:id="rId5"/>
    <sheet name="Branchenstruktur" sheetId="16" r:id="rId6"/>
    <sheet name="Kernkompetenzen" sheetId="37" r:id="rId7"/>
    <sheet name="Wertkette" sheetId="32" r:id="rId8"/>
    <sheet name="Produkte" sheetId="87" r:id="rId9"/>
    <sheet name="Swot-Analyse" sheetId="17" r:id="rId10"/>
    <sheet name="Kunden" sheetId="88" r:id="rId11"/>
    <sheet name="Markt" sheetId="111" r:id="rId12"/>
    <sheet name="Empathy" sheetId="108" r:id="rId13"/>
    <sheet name="Kundenbeziehung" sheetId="99" r:id="rId14"/>
    <sheet name="Distribution" sheetId="100" r:id="rId15"/>
    <sheet name="Marktsegmentierung" sheetId="94" r:id="rId16"/>
    <sheet name="Potenzial" sheetId="77" r:id="rId17"/>
    <sheet name="Zukunftsszenarien" sheetId="19" r:id="rId18"/>
    <sheet name="Canvas" sheetId="84" r:id="rId19"/>
    <sheet name="CanvasLeer" sheetId="110" r:id="rId20"/>
    <sheet name="Forces" sheetId="105" r:id="rId21"/>
    <sheet name="Chances" sheetId="106" r:id="rId22"/>
    <sheet name="Vision" sheetId="35" r:id="rId23"/>
    <sheet name="SGE" sheetId="95" r:id="rId24"/>
    <sheet name="Portfolio" sheetId="36" r:id="rId25"/>
    <sheet name="Risikomgmt" sheetId="75" r:id="rId26"/>
    <sheet name="Normstrategien" sheetId="115" r:id="rId27"/>
    <sheet name="Einnahmen" sheetId="90" r:id="rId28"/>
    <sheet name="Kosten" sheetId="89" r:id="rId29"/>
    <sheet name="Kennzahlenanalyse" sheetId="34" r:id="rId30"/>
    <sheet name="Benchmark" sheetId="80" r:id="rId31"/>
    <sheet name="StrategyMap" sheetId="71" r:id="rId32"/>
    <sheet name="2Cockpit" sheetId="107" r:id="rId33"/>
    <sheet name="2Innovation" sheetId="109" r:id="rId34"/>
    <sheet name="Logo" sheetId="113" r:id="rId35"/>
  </sheets>
  <externalReferences>
    <externalReference r:id="rId36"/>
    <externalReference r:id="rId37"/>
    <externalReference r:id="rId38"/>
  </externalReferences>
  <definedNames>
    <definedName name="_xlnm._FilterDatabase" localSheetId="0" hidden="1">' '!$A$1:$WVO$2175</definedName>
    <definedName name="_xlnm._FilterDatabase" localSheetId="10" hidden="1">Kunden!$B$5:$I$25</definedName>
    <definedName name="_xlnm._FilterDatabase" localSheetId="8" hidden="1">Produkte!$B$5:$I$25</definedName>
    <definedName name="_xlnm._FilterDatabase" localSheetId="2" hidden="1">Stakeholder!$B$5:$J$26</definedName>
    <definedName name="_xlnm._FilterDatabase" localSheetId="9" hidden="1">'Swot-Analyse'!$I$28:$L$47</definedName>
    <definedName name="Bars" localSheetId="26">OFFSET([1]Pareto!$F$7,0,0,COUNT([1]Pareto!$F:$F))</definedName>
    <definedName name="Bars">OFFSET([2]Pareto!$F$7,0,0,COUNT([2]Pareto!$F:$F))</definedName>
    <definedName name="Datum" localSheetId="34">'[3] '!$Z$4</definedName>
    <definedName name="Datum">' '!$Z$4</definedName>
    <definedName name="_xlnm.Print_Area" localSheetId="32">'2Cockpit'!$B$1:$H$34</definedName>
    <definedName name="_xlnm.Print_Area" localSheetId="33">'2Innovation'!$B$1:$H$34</definedName>
    <definedName name="_xlnm.Print_Area" localSheetId="30">Benchmark!$B$1:$I$36</definedName>
    <definedName name="_xlnm.Print_Area" localSheetId="5">Branchenstruktur!$A$1:$H$96</definedName>
    <definedName name="_xlnm.Print_Area" localSheetId="18">Canvas!$B$1:$H$52</definedName>
    <definedName name="_xlnm.Print_Area" localSheetId="19">CanvasLeer!$B$1:$H$52</definedName>
    <definedName name="_xlnm.Print_Area" localSheetId="21">Chances!$A$1:$U$117</definedName>
    <definedName name="_xlnm.Print_Area" localSheetId="14">Distribution!$B$1:$G$28</definedName>
    <definedName name="_xlnm.Print_Area" localSheetId="27">Einnahmen!$A$1:$I$41</definedName>
    <definedName name="_xlnm.Print_Area" localSheetId="12">Empathy!$B$3:$L$158</definedName>
    <definedName name="_xlnm.Print_Area" localSheetId="20">Forces!$A$1:$U$98</definedName>
    <definedName name="_xlnm.Print_Area" localSheetId="29">Kennzahlenanalyse!$B$1:$H$50</definedName>
    <definedName name="_xlnm.Print_Area" localSheetId="6">Kernkompetenzen!$B$1:$I$53</definedName>
    <definedName name="_xlnm.Print_Area" localSheetId="28">Kosten!$A$1:$I$41</definedName>
    <definedName name="_xlnm.Print_Area" localSheetId="10">Kunden!$B$1:$I$66</definedName>
    <definedName name="_xlnm.Print_Area" localSheetId="13">Kundenbeziehung!$B$1:$G$28</definedName>
    <definedName name="_xlnm.Print_Area" localSheetId="11">Markt!$B$1:$K$52</definedName>
    <definedName name="_xlnm.Print_Area" localSheetId="15">Marktsegmentierung!$B$4:$C$13</definedName>
    <definedName name="_xlnm.Print_Area" localSheetId="1">'Menu Toolbox'!$B$1:$O$38</definedName>
    <definedName name="_xlnm.Print_Area" localSheetId="26">Normstrategien!$B$1:$L$71</definedName>
    <definedName name="_xlnm.Print_Area" localSheetId="3">PESTLE!$B$1:$H$96</definedName>
    <definedName name="_xlnm.Print_Area" localSheetId="24">Portfolio!$A$1:$H$98</definedName>
    <definedName name="_xlnm.Print_Area" localSheetId="16">Potenzial!$B$1:$H$36</definedName>
    <definedName name="_xlnm.Print_Area" localSheetId="8">Produkte!$A$1:$I$58</definedName>
    <definedName name="_xlnm.Print_Area" localSheetId="25">Risikomgmt!$B$1:$I$57</definedName>
    <definedName name="_xlnm.Print_Area" localSheetId="23">SGE!$A$1:$H$16</definedName>
    <definedName name="_xlnm.Print_Area" localSheetId="2">Stakeholder!$B$1:$J$76</definedName>
    <definedName name="_xlnm.Print_Area" localSheetId="31">StrategyMap!$B$4:$C$12</definedName>
    <definedName name="_xlnm.Print_Area" localSheetId="9">'Swot-Analyse'!$B$1:$L$80</definedName>
    <definedName name="_xlnm.Print_Area" localSheetId="4">Trends!$B$1:$H$96</definedName>
    <definedName name="_xlnm.Print_Area" localSheetId="22">Vision!$B$1:$D$11</definedName>
    <definedName name="_xlnm.Print_Area" localSheetId="7">Wertkette!$A$1:$I$146</definedName>
    <definedName name="_xlnm.Print_Area" localSheetId="17">Zukunftsszenarien!$B$1:$G$29</definedName>
    <definedName name="_xlnm.Print_Titles" localSheetId="32">'2Cockpit'!$1:$1</definedName>
    <definedName name="_xlnm.Print_Titles" localSheetId="33">'2Innovation'!$1:$1</definedName>
    <definedName name="_xlnm.Print_Titles" localSheetId="30">Benchmark!$1:$1</definedName>
    <definedName name="_xlnm.Print_Titles" localSheetId="5">Branchenstruktur!$1:$2</definedName>
    <definedName name="_xlnm.Print_Titles" localSheetId="18">Canvas!$1:$1</definedName>
    <definedName name="_xlnm.Print_Titles" localSheetId="19">CanvasLeer!$1:$1</definedName>
    <definedName name="_xlnm.Print_Titles" localSheetId="14">Distribution!$1:$1</definedName>
    <definedName name="_xlnm.Print_Titles" localSheetId="27">Einnahmen!$1:$1</definedName>
    <definedName name="_xlnm.Print_Titles" localSheetId="12">Empathy!$1:$1</definedName>
    <definedName name="_xlnm.Print_Titles" localSheetId="29">Kennzahlenanalyse!$1:$1</definedName>
    <definedName name="_xlnm.Print_Titles" localSheetId="6">Kernkompetenzen!$1:$1</definedName>
    <definedName name="_xlnm.Print_Titles" localSheetId="28">Kosten!$1:$1</definedName>
    <definedName name="_xlnm.Print_Titles" localSheetId="10">Kunden!$1:$1</definedName>
    <definedName name="_xlnm.Print_Titles" localSheetId="13">Kundenbeziehung!$1:$1</definedName>
    <definedName name="_xlnm.Print_Titles" localSheetId="15">Marktsegmentierung!$1:$1</definedName>
    <definedName name="_xlnm.Print_Titles" localSheetId="3">PESTLE!$1:$1</definedName>
    <definedName name="_xlnm.Print_Titles" localSheetId="16">Potenzial!$1:$1</definedName>
    <definedName name="_xlnm.Print_Titles" localSheetId="8">Produkte!$1:$1</definedName>
    <definedName name="_xlnm.Print_Titles" localSheetId="25">Risikomgmt!$1:$1</definedName>
    <definedName name="_xlnm.Print_Titles" localSheetId="23">SGE!$1:$1</definedName>
    <definedName name="_xlnm.Print_Titles" localSheetId="2">Stakeholder!$1:$1</definedName>
    <definedName name="_xlnm.Print_Titles" localSheetId="31">StrategyMap!$1:$1</definedName>
    <definedName name="_xlnm.Print_Titles" localSheetId="9">'Swot-Analyse'!$1:$1</definedName>
    <definedName name="_xlnm.Print_Titles" localSheetId="4">Trends!$1:$1</definedName>
    <definedName name="_xlnm.Print_Titles" localSheetId="22">Vision!$1:$1</definedName>
    <definedName name="_xlnm.Print_Titles" localSheetId="7">Wertkette!$1:$3</definedName>
    <definedName name="_xlnm.Print_Titles" localSheetId="17">Zukunftsszenarien!$1:$1</definedName>
    <definedName name="Ersatzprodukte">Branchenstruktur!$C$43</definedName>
    <definedName name="graph_2_stakeholder">Stakeholder!$A$77</definedName>
    <definedName name="graph_chances" localSheetId="21">Chances!$A$116</definedName>
    <definedName name="graph_forces">Forces!$A$97</definedName>
    <definedName name="Graph_Kompetenzen">Kernkompetenzen!$A$50</definedName>
    <definedName name="Graph_Kunden" localSheetId="11">Markt!$A$53</definedName>
    <definedName name="Graph_Kunden" localSheetId="23">SGE!$A$15</definedName>
    <definedName name="Graph_Kunden">Kunden!$A$65</definedName>
    <definedName name="graph_pestel" localSheetId="4">Trends!$A$124</definedName>
    <definedName name="graph_pestel">PESTLE!$A$124</definedName>
    <definedName name="Graph_Produkte">Produkte!$A$57</definedName>
    <definedName name="Graph_Risk">Risikomgmt!$A$56</definedName>
    <definedName name="graph_stakeholder">Stakeholder!$A$51</definedName>
    <definedName name="Kunden">Branchenstruktur!$C$73</definedName>
    <definedName name="Lieferanten">Branchenstruktur!$C$58</definedName>
    <definedName name="McKinsey">Portfolio!$D$60</definedName>
    <definedName name="Mitbewerber">Branchenstruktur!$C$24</definedName>
    <definedName name="paretoXaxis" localSheetId="26">OFFSET([1]Pareto!$E$7,0,0,COUNT([1]Pareto!$F:$F))</definedName>
    <definedName name="paretoXaxis">OFFSET([2]Pareto!$E$7,0,0,COUNT([2]Pareto!$F:$F))</definedName>
    <definedName name="Percentage" localSheetId="26">OFFSET([1]Pareto!$H$7,0,0,COUNT([1]Pareto!$F:$F))</definedName>
    <definedName name="Percentage">OFFSET([2]Pareto!$H$7,0,0,COUNT([2]Pareto!$F:$F))</definedName>
    <definedName name="Rivalitaet">Branchenstruktur!$C$88</definedName>
    <definedName name="Sprachen">' '!$C$3:$G$3</definedName>
    <definedName name="top" localSheetId="4">Trends!$A$2</definedName>
    <definedName name="top">PESTLE!$A$2</definedName>
    <definedName name="top_chances" localSheetId="21">Chances!$A$8</definedName>
    <definedName name="top_distribution" localSheetId="14">Distribution!$A$2</definedName>
    <definedName name="top_forces">Forces!$A$8</definedName>
    <definedName name="top_kennzahlen" localSheetId="32">'2Cockpit'!$A$2</definedName>
    <definedName name="top_kennzahlen" localSheetId="33">'2Innovation'!$A$2</definedName>
    <definedName name="top_kennzahlen">Kennzahlenanalyse!$A$2</definedName>
    <definedName name="top_kunden" localSheetId="23">SGE!$C$5</definedName>
    <definedName name="top_kunden">Kunden!$C$6</definedName>
    <definedName name="top_kundenbeziehung">Kundenbeziehung!$A$2</definedName>
    <definedName name="top_markt" localSheetId="14">Distribution!$A$2</definedName>
    <definedName name="top_markt" localSheetId="12">Empathy!$A$2</definedName>
    <definedName name="top_markt" localSheetId="13">Kundenbeziehung!$A$2</definedName>
    <definedName name="top_markt">Marktsegmentierung!$A$2</definedName>
    <definedName name="top_markt2">Markt!$A$2</definedName>
    <definedName name="top_Porter">Wertkette!$A$2</definedName>
    <definedName name="top_portfolio">Portfolio!$A$2</definedName>
    <definedName name="top_strategy_map">StrategyMap!$A$2</definedName>
    <definedName name="top_swot" localSheetId="26">Normstrategien!$A$2</definedName>
    <definedName name="top_swot">'Swot-Analyse'!$A$2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" i="17" l="1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2" i="17"/>
  <c r="L23" i="17"/>
  <c r="L24" i="17"/>
  <c r="L25" i="17"/>
  <c r="L26" i="17"/>
  <c r="L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7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28" i="17"/>
  <c r="L29" i="17"/>
  <c r="L30" i="17"/>
  <c r="L31" i="17"/>
  <c r="L32" i="17"/>
  <c r="L33" i="17"/>
  <c r="L34" i="17"/>
  <c r="L35" i="17"/>
  <c r="L36" i="17"/>
  <c r="L37" i="17"/>
  <c r="L38" i="17"/>
  <c r="L39" i="17"/>
  <c r="L40" i="17"/>
  <c r="L41" i="17"/>
  <c r="L42" i="17"/>
  <c r="L43" i="17"/>
  <c r="L44" i="17"/>
  <c r="L45" i="17"/>
  <c r="L46" i="17"/>
  <c r="L47" i="17"/>
  <c r="L28" i="17"/>
  <c r="L27" i="17" l="1"/>
  <c r="L7" i="115"/>
  <c r="L8" i="115"/>
  <c r="L9" i="115"/>
  <c r="L10" i="115"/>
  <c r="L11" i="115"/>
  <c r="L12" i="115"/>
  <c r="L13" i="115"/>
  <c r="L14" i="115"/>
  <c r="L15" i="115"/>
  <c r="L16" i="115"/>
  <c r="L17" i="115"/>
  <c r="L18" i="115"/>
  <c r="L19" i="115"/>
  <c r="L20" i="115"/>
  <c r="L21" i="115"/>
  <c r="L22" i="115"/>
  <c r="L23" i="115"/>
  <c r="L24" i="115"/>
  <c r="C52" i="115"/>
  <c r="C53" i="115"/>
  <c r="C54" i="115"/>
  <c r="C55" i="115"/>
  <c r="C56" i="115"/>
  <c r="C57" i="115"/>
  <c r="C58" i="115"/>
  <c r="C59" i="115"/>
  <c r="C60" i="115"/>
  <c r="C61" i="115"/>
  <c r="C62" i="115"/>
  <c r="C63" i="115"/>
  <c r="C64" i="115"/>
  <c r="C65" i="115"/>
  <c r="C66" i="115"/>
  <c r="C67" i="115"/>
  <c r="C68" i="115"/>
  <c r="C69" i="115"/>
  <c r="C70" i="115"/>
  <c r="C29" i="115"/>
  <c r="C30" i="115"/>
  <c r="C31" i="115"/>
  <c r="C32" i="115"/>
  <c r="C33" i="115"/>
  <c r="C34" i="115"/>
  <c r="C35" i="115"/>
  <c r="C36" i="115"/>
  <c r="C37" i="115"/>
  <c r="C38" i="115"/>
  <c r="C39" i="115"/>
  <c r="C40" i="115"/>
  <c r="C41" i="115"/>
  <c r="C42" i="115"/>
  <c r="C43" i="115"/>
  <c r="C44" i="115"/>
  <c r="C45" i="115"/>
  <c r="C46" i="115"/>
  <c r="C47" i="115"/>
  <c r="K6" i="115"/>
  <c r="K7" i="115"/>
  <c r="K8" i="115"/>
  <c r="K9" i="115"/>
  <c r="K10" i="115"/>
  <c r="K11" i="115"/>
  <c r="K12" i="115"/>
  <c r="K13" i="115"/>
  <c r="K14" i="115"/>
  <c r="K15" i="115"/>
  <c r="K16" i="115"/>
  <c r="K17" i="115"/>
  <c r="K18" i="115"/>
  <c r="K19" i="115"/>
  <c r="K20" i="115"/>
  <c r="K21" i="115"/>
  <c r="K22" i="115"/>
  <c r="K23" i="115"/>
  <c r="K24" i="115"/>
  <c r="G6" i="115"/>
  <c r="G7" i="115"/>
  <c r="G8" i="115"/>
  <c r="G9" i="115"/>
  <c r="G10" i="115"/>
  <c r="G11" i="115"/>
  <c r="G12" i="115"/>
  <c r="G13" i="115"/>
  <c r="G14" i="115"/>
  <c r="G15" i="115"/>
  <c r="G16" i="115"/>
  <c r="G17" i="115"/>
  <c r="G18" i="115"/>
  <c r="G19" i="115"/>
  <c r="G20" i="115"/>
  <c r="G21" i="115"/>
  <c r="G22" i="115"/>
  <c r="G23" i="115"/>
  <c r="G24" i="115"/>
  <c r="A311" i="82" l="1"/>
  <c r="D3" i="17" s="1"/>
  <c r="D27" i="17" s="1"/>
  <c r="A312" i="82"/>
  <c r="E3" i="17" s="1"/>
  <c r="E27" i="17" s="1"/>
  <c r="A313" i="82"/>
  <c r="F3" i="17" s="1"/>
  <c r="H22" i="115"/>
  <c r="H23" i="115"/>
  <c r="H12" i="115"/>
  <c r="D53" i="115"/>
  <c r="D54" i="115"/>
  <c r="D55" i="115"/>
  <c r="D56" i="115"/>
  <c r="D61" i="115"/>
  <c r="D62" i="115"/>
  <c r="D65" i="115"/>
  <c r="D66" i="115"/>
  <c r="D52" i="115"/>
  <c r="D57" i="115"/>
  <c r="D58" i="115"/>
  <c r="D59" i="115"/>
  <c r="D60" i="115"/>
  <c r="D63" i="115"/>
  <c r="D64" i="115"/>
  <c r="D67" i="115"/>
  <c r="D68" i="115"/>
  <c r="D69" i="115"/>
  <c r="L6" i="115"/>
  <c r="H24" i="115"/>
  <c r="H6" i="115"/>
  <c r="H7" i="115"/>
  <c r="H14" i="115"/>
  <c r="H15" i="115"/>
  <c r="H19" i="115"/>
  <c r="H20" i="115"/>
  <c r="H8" i="115"/>
  <c r="H9" i="115"/>
  <c r="H10" i="115"/>
  <c r="H11" i="115"/>
  <c r="H16" i="115"/>
  <c r="H17" i="115"/>
  <c r="H18" i="115"/>
  <c r="H21" i="115"/>
  <c r="D30" i="115"/>
  <c r="D31" i="115"/>
  <c r="D40" i="115"/>
  <c r="D32" i="115"/>
  <c r="D36" i="115"/>
  <c r="D37" i="115"/>
  <c r="D41" i="115"/>
  <c r="D29" i="115"/>
  <c r="D33" i="115"/>
  <c r="D47" i="115"/>
  <c r="D34" i="115"/>
  <c r="D42" i="115"/>
  <c r="D35" i="115"/>
  <c r="D38" i="115"/>
  <c r="D39" i="115"/>
  <c r="D43" i="115"/>
  <c r="D44" i="115"/>
  <c r="D45" i="115"/>
  <c r="H5" i="115" l="1"/>
  <c r="D46" i="115"/>
  <c r="D70" i="115"/>
  <c r="L3" i="17"/>
  <c r="K3" i="17"/>
  <c r="K27" i="17" s="1"/>
  <c r="J3" i="17"/>
  <c r="J27" i="17" s="1"/>
  <c r="F48" i="17"/>
  <c r="L48" i="17" l="1"/>
  <c r="J53" i="17" s="1"/>
  <c r="D28" i="115"/>
  <c r="J55" i="17"/>
  <c r="D51" i="115"/>
  <c r="L5" i="115"/>
  <c r="J54" i="17" l="1"/>
  <c r="F27" i="17"/>
  <c r="J52" i="17" l="1"/>
  <c r="H13" i="115"/>
  <c r="A583" i="82"/>
  <c r="K50" i="115" s="1"/>
  <c r="A581" i="82"/>
  <c r="G50" i="115" s="1"/>
  <c r="A582" i="82"/>
  <c r="K27" i="115" s="1"/>
  <c r="A578" i="82"/>
  <c r="A580" i="82"/>
  <c r="G27" i="115" s="1"/>
  <c r="Z5" i="82"/>
  <c r="A2175" i="82"/>
  <c r="A2174" i="82"/>
  <c r="A2173" i="82"/>
  <c r="A2172" i="82"/>
  <c r="A2171" i="82"/>
  <c r="A2170" i="82"/>
  <c r="A2169" i="82"/>
  <c r="A2168" i="82"/>
  <c r="A2167" i="82"/>
  <c r="A2166" i="82"/>
  <c r="A2165" i="82"/>
  <c r="A2164" i="82"/>
  <c r="A2163" i="82"/>
  <c r="A2162" i="82"/>
  <c r="A2161" i="82"/>
  <c r="A2160" i="82"/>
  <c r="A2159" i="82"/>
  <c r="A2158" i="82"/>
  <c r="A2157" i="82"/>
  <c r="A2156" i="82"/>
  <c r="A2155" i="82"/>
  <c r="A2154" i="82"/>
  <c r="A2153" i="82"/>
  <c r="A2152" i="82"/>
  <c r="A2151" i="82"/>
  <c r="A2150" i="82"/>
  <c r="A2149" i="82"/>
  <c r="A2148" i="82"/>
  <c r="A2147" i="82"/>
  <c r="A2146" i="82"/>
  <c r="A2145" i="82"/>
  <c r="A2144" i="82"/>
  <c r="A2143" i="82"/>
  <c r="A2142" i="82"/>
  <c r="A2141" i="82"/>
  <c r="A2140" i="82"/>
  <c r="A2139" i="82"/>
  <c r="A2138" i="82"/>
  <c r="A2137" i="82"/>
  <c r="A2136" i="82"/>
  <c r="A2135" i="82"/>
  <c r="A2134" i="82"/>
  <c r="A2133" i="82"/>
  <c r="A2132" i="82"/>
  <c r="A2131" i="82"/>
  <c r="A2130" i="82"/>
  <c r="A2129" i="82"/>
  <c r="A2128" i="82"/>
  <c r="A2127" i="82"/>
  <c r="A2126" i="82"/>
  <c r="A2125" i="82"/>
  <c r="A2124" i="82"/>
  <c r="A2123" i="82"/>
  <c r="A2122" i="82"/>
  <c r="A2121" i="82"/>
  <c r="A2120" i="82"/>
  <c r="A2119" i="82"/>
  <c r="A2118" i="82"/>
  <c r="A2117" i="82"/>
  <c r="A2116" i="82"/>
  <c r="A2115" i="82"/>
  <c r="A2114" i="82"/>
  <c r="A2113" i="82"/>
  <c r="A2112" i="82"/>
  <c r="A2111" i="82"/>
  <c r="A2110" i="82"/>
  <c r="A2109" i="82"/>
  <c r="A2108" i="82"/>
  <c r="A2107" i="82"/>
  <c r="A2106" i="82"/>
  <c r="A2105" i="82"/>
  <c r="A2104" i="82"/>
  <c r="A2103" i="82"/>
  <c r="A2102" i="82"/>
  <c r="A2101" i="82"/>
  <c r="A2100" i="82"/>
  <c r="A2099" i="82"/>
  <c r="A2098" i="82"/>
  <c r="A2097" i="82"/>
  <c r="A2096" i="82"/>
  <c r="A2095" i="82"/>
  <c r="A2094" i="82"/>
  <c r="A2093" i="82"/>
  <c r="A2092" i="82"/>
  <c r="A2091" i="82"/>
  <c r="A2090" i="82"/>
  <c r="A2089" i="82"/>
  <c r="A2088" i="82"/>
  <c r="A2087" i="82"/>
  <c r="A2086" i="82"/>
  <c r="A2085" i="82"/>
  <c r="A2084" i="82"/>
  <c r="A2083" i="82"/>
  <c r="A2082" i="82"/>
  <c r="A2081" i="82"/>
  <c r="A2080" i="82"/>
  <c r="A2079" i="82"/>
  <c r="A2078" i="82"/>
  <c r="A2077" i="82"/>
  <c r="A2076" i="82"/>
  <c r="A2075" i="82"/>
  <c r="A2074" i="82"/>
  <c r="A2073" i="82"/>
  <c r="A2072" i="82"/>
  <c r="A2071" i="82"/>
  <c r="A2070" i="82"/>
  <c r="A2069" i="82"/>
  <c r="A2068" i="82"/>
  <c r="A2067" i="82"/>
  <c r="A2066" i="82"/>
  <c r="A2065" i="82"/>
  <c r="A2064" i="82"/>
  <c r="A2063" i="82"/>
  <c r="A2062" i="82"/>
  <c r="A2061" i="82"/>
  <c r="A2060" i="82"/>
  <c r="A2059" i="82"/>
  <c r="A2058" i="82"/>
  <c r="A2057" i="82"/>
  <c r="A2056" i="82"/>
  <c r="A2055" i="82"/>
  <c r="A2054" i="82"/>
  <c r="A2053" i="82"/>
  <c r="A2052" i="82"/>
  <c r="A2051" i="82"/>
  <c r="A2050" i="82"/>
  <c r="A2049" i="82"/>
  <c r="A2048" i="82"/>
  <c r="A2047" i="82"/>
  <c r="A2046" i="82"/>
  <c r="A2045" i="82"/>
  <c r="A2044" i="82"/>
  <c r="A2043" i="82"/>
  <c r="A2042" i="82"/>
  <c r="A2041" i="82"/>
  <c r="A2040" i="82"/>
  <c r="A2039" i="82"/>
  <c r="A2038" i="82"/>
  <c r="A2037" i="82"/>
  <c r="A2036" i="82"/>
  <c r="A2035" i="82"/>
  <c r="A2034" i="82"/>
  <c r="A2033" i="82"/>
  <c r="A2032" i="82"/>
  <c r="A2031" i="82"/>
  <c r="A2030" i="82"/>
  <c r="A2029" i="82"/>
  <c r="A2028" i="82"/>
  <c r="A2027" i="82"/>
  <c r="A2026" i="82"/>
  <c r="A2025" i="82"/>
  <c r="A2024" i="82"/>
  <c r="A2023" i="82"/>
  <c r="A2022" i="82"/>
  <c r="A2021" i="82"/>
  <c r="A2020" i="82"/>
  <c r="A2019" i="82"/>
  <c r="A2018" i="82"/>
  <c r="A2017" i="82"/>
  <c r="A2016" i="82"/>
  <c r="A2015" i="82"/>
  <c r="A2014" i="82"/>
  <c r="A2013" i="82"/>
  <c r="A2012" i="82"/>
  <c r="A2011" i="82"/>
  <c r="A2010" i="82"/>
  <c r="A2009" i="82"/>
  <c r="A2008" i="82"/>
  <c r="A2007" i="82"/>
  <c r="A2006" i="82"/>
  <c r="A2005" i="82"/>
  <c r="A2004" i="82"/>
  <c r="A2003" i="82"/>
  <c r="A2002" i="82"/>
  <c r="A2001" i="82"/>
  <c r="A2000" i="82"/>
  <c r="A1999" i="82"/>
  <c r="A1998" i="82"/>
  <c r="A1997" i="82"/>
  <c r="A1996" i="82"/>
  <c r="A1995" i="82"/>
  <c r="A1994" i="82"/>
  <c r="A1993" i="82"/>
  <c r="A1992" i="82"/>
  <c r="A1991" i="82"/>
  <c r="A1990" i="82"/>
  <c r="A1989" i="82"/>
  <c r="A1988" i="82"/>
  <c r="A1987" i="82"/>
  <c r="A1986" i="82"/>
  <c r="A1985" i="82"/>
  <c r="A1984" i="82"/>
  <c r="A1983" i="82"/>
  <c r="A1982" i="82"/>
  <c r="A1981" i="82"/>
  <c r="A1980" i="82"/>
  <c r="A1979" i="82"/>
  <c r="A1978" i="82"/>
  <c r="A1977" i="82"/>
  <c r="A1976" i="82"/>
  <c r="A1975" i="82"/>
  <c r="A1974" i="82"/>
  <c r="A1973" i="82"/>
  <c r="A1972" i="82"/>
  <c r="A1971" i="82"/>
  <c r="A1970" i="82"/>
  <c r="A1969" i="82"/>
  <c r="A1968" i="82"/>
  <c r="A1967" i="82"/>
  <c r="A1966" i="82"/>
  <c r="A1965" i="82"/>
  <c r="A1964" i="82"/>
  <c r="A1963" i="82"/>
  <c r="A1962" i="82"/>
  <c r="A1961" i="82"/>
  <c r="A1960" i="82"/>
  <c r="A1959" i="82"/>
  <c r="A1958" i="82"/>
  <c r="A1957" i="82"/>
  <c r="A1956" i="82"/>
  <c r="A1955" i="82"/>
  <c r="A1954" i="82"/>
  <c r="A1953" i="82"/>
  <c r="A1952" i="82"/>
  <c r="A1951" i="82"/>
  <c r="A1950" i="82"/>
  <c r="A1949" i="82"/>
  <c r="A1948" i="82"/>
  <c r="A1947" i="82"/>
  <c r="A1946" i="82"/>
  <c r="A1945" i="82"/>
  <c r="A1944" i="82"/>
  <c r="A1943" i="82"/>
  <c r="A1942" i="82"/>
  <c r="A1941" i="82"/>
  <c r="A1940" i="82"/>
  <c r="A1939" i="82"/>
  <c r="A1938" i="82"/>
  <c r="A1937" i="82"/>
  <c r="A1936" i="82"/>
  <c r="A1935" i="82"/>
  <c r="A1934" i="82"/>
  <c r="A1933" i="82"/>
  <c r="A1932" i="82"/>
  <c r="A1931" i="82"/>
  <c r="A1930" i="82"/>
  <c r="A1929" i="82"/>
  <c r="A1928" i="82"/>
  <c r="A1927" i="82"/>
  <c r="A1926" i="82"/>
  <c r="A1925" i="82"/>
  <c r="A1924" i="82"/>
  <c r="A1923" i="82"/>
  <c r="A1922" i="82"/>
  <c r="A1921" i="82"/>
  <c r="A1920" i="82"/>
  <c r="A1919" i="82"/>
  <c r="A1918" i="82"/>
  <c r="A1917" i="82"/>
  <c r="A1916" i="82"/>
  <c r="A1915" i="82"/>
  <c r="A1914" i="82"/>
  <c r="A1913" i="82"/>
  <c r="A1912" i="82"/>
  <c r="A1911" i="82"/>
  <c r="A1910" i="82"/>
  <c r="A1909" i="82"/>
  <c r="A1908" i="82"/>
  <c r="A1907" i="82"/>
  <c r="A1906" i="82"/>
  <c r="A1905" i="82"/>
  <c r="A1904" i="82"/>
  <c r="A1903" i="82"/>
  <c r="A1902" i="82"/>
  <c r="A1901" i="82"/>
  <c r="A1900" i="82"/>
  <c r="A1899" i="82"/>
  <c r="A1898" i="82"/>
  <c r="A1897" i="82"/>
  <c r="A1896" i="82"/>
  <c r="A1895" i="82"/>
  <c r="A1894" i="82"/>
  <c r="A1893" i="82"/>
  <c r="A1892" i="82"/>
  <c r="A1891" i="82"/>
  <c r="A1890" i="82"/>
  <c r="A1889" i="82"/>
  <c r="A1888" i="82"/>
  <c r="A1887" i="82"/>
  <c r="A1886" i="82"/>
  <c r="A1885" i="82"/>
  <c r="A1884" i="82"/>
  <c r="A1883" i="82"/>
  <c r="A1882" i="82"/>
  <c r="A1881" i="82"/>
  <c r="A1880" i="82"/>
  <c r="A1879" i="82"/>
  <c r="A1878" i="82"/>
  <c r="A1877" i="82"/>
  <c r="A1876" i="82"/>
  <c r="A1875" i="82"/>
  <c r="A1874" i="82"/>
  <c r="A1873" i="82"/>
  <c r="A1872" i="82"/>
  <c r="A1871" i="82"/>
  <c r="A1870" i="82"/>
  <c r="A1869" i="82"/>
  <c r="A1868" i="82"/>
  <c r="A1867" i="82"/>
  <c r="A1866" i="82"/>
  <c r="A1865" i="82"/>
  <c r="A1864" i="82"/>
  <c r="A1863" i="82"/>
  <c r="A1862" i="82"/>
  <c r="A1861" i="82"/>
  <c r="A1860" i="82"/>
  <c r="A1859" i="82"/>
  <c r="A1858" i="82"/>
  <c r="A1857" i="82"/>
  <c r="A1856" i="82"/>
  <c r="A1855" i="82"/>
  <c r="A1854" i="82"/>
  <c r="A1853" i="82"/>
  <c r="A1852" i="82"/>
  <c r="A1851" i="82"/>
  <c r="A1850" i="82"/>
  <c r="A1849" i="82"/>
  <c r="A1848" i="82"/>
  <c r="A1847" i="82"/>
  <c r="A1846" i="82"/>
  <c r="A1845" i="82"/>
  <c r="A1844" i="82"/>
  <c r="A1843" i="82"/>
  <c r="A1842" i="82"/>
  <c r="A1841" i="82"/>
  <c r="A1840" i="82"/>
  <c r="A1839" i="82"/>
  <c r="A1838" i="82"/>
  <c r="A1837" i="82"/>
  <c r="A1836" i="82"/>
  <c r="A1835" i="82"/>
  <c r="A1834" i="82"/>
  <c r="A1833" i="82"/>
  <c r="A1832" i="82"/>
  <c r="A1831" i="82"/>
  <c r="A1830" i="82"/>
  <c r="A1829" i="82"/>
  <c r="A1828" i="82"/>
  <c r="A1827" i="82"/>
  <c r="A1826" i="82"/>
  <c r="A1825" i="82"/>
  <c r="A1824" i="82"/>
  <c r="A1823" i="82"/>
  <c r="A1822" i="82"/>
  <c r="A1821" i="82"/>
  <c r="A1820" i="82"/>
  <c r="A1819" i="82"/>
  <c r="A1818" i="82"/>
  <c r="A1817" i="82"/>
  <c r="A1816" i="82"/>
  <c r="A1815" i="82"/>
  <c r="A1814" i="82"/>
  <c r="A1813" i="82"/>
  <c r="A1812" i="82"/>
  <c r="A1811" i="82"/>
  <c r="A1810" i="82"/>
  <c r="A1809" i="82"/>
  <c r="A1808" i="82"/>
  <c r="A1807" i="82"/>
  <c r="A1806" i="82"/>
  <c r="A1805" i="82"/>
  <c r="A1804" i="82"/>
  <c r="A1803" i="82"/>
  <c r="A1802" i="82"/>
  <c r="A1801" i="82"/>
  <c r="A1800" i="82"/>
  <c r="A1799" i="82"/>
  <c r="A1798" i="82"/>
  <c r="A1797" i="82"/>
  <c r="A1796" i="82"/>
  <c r="A1795" i="82"/>
  <c r="A1794" i="82"/>
  <c r="A1793" i="82"/>
  <c r="A1792" i="82"/>
  <c r="A1791" i="82"/>
  <c r="A1790" i="82"/>
  <c r="A1789" i="82"/>
  <c r="A1788" i="82"/>
  <c r="A1787" i="82"/>
  <c r="A1786" i="82"/>
  <c r="A1785" i="82"/>
  <c r="A1784" i="82"/>
  <c r="A1783" i="82"/>
  <c r="A1782" i="82"/>
  <c r="A1781" i="82"/>
  <c r="A1780" i="82"/>
  <c r="A1779" i="82"/>
  <c r="A1778" i="82"/>
  <c r="A1777" i="82"/>
  <c r="A1776" i="82"/>
  <c r="A1775" i="82"/>
  <c r="A1774" i="82"/>
  <c r="A1773" i="82"/>
  <c r="A1772" i="82"/>
  <c r="A1771" i="82"/>
  <c r="A1770" i="82"/>
  <c r="A1769" i="82"/>
  <c r="A1768" i="82"/>
  <c r="A1767" i="82"/>
  <c r="A1766" i="82"/>
  <c r="A1765" i="82"/>
  <c r="A1764" i="82"/>
  <c r="A1763" i="82"/>
  <c r="A1762" i="82"/>
  <c r="A1761" i="82"/>
  <c r="A1760" i="82"/>
  <c r="A1759" i="82"/>
  <c r="A1758" i="82"/>
  <c r="A1757" i="82"/>
  <c r="A1756" i="82"/>
  <c r="A1755" i="82"/>
  <c r="A1754" i="82"/>
  <c r="A1753" i="82"/>
  <c r="A1752" i="82"/>
  <c r="A1751" i="82"/>
  <c r="A1750" i="82"/>
  <c r="A1749" i="82"/>
  <c r="A1748" i="82"/>
  <c r="A1747" i="82"/>
  <c r="A1746" i="82"/>
  <c r="A1745" i="82"/>
  <c r="A1744" i="82"/>
  <c r="A1743" i="82"/>
  <c r="A1742" i="82"/>
  <c r="A1741" i="82"/>
  <c r="A1740" i="82"/>
  <c r="A1739" i="82"/>
  <c r="A1738" i="82"/>
  <c r="A1737" i="82"/>
  <c r="A1736" i="82"/>
  <c r="A1735" i="82"/>
  <c r="A1734" i="82"/>
  <c r="A1733" i="82"/>
  <c r="A1732" i="82"/>
  <c r="A1731" i="82"/>
  <c r="A1730" i="82"/>
  <c r="A1729" i="82"/>
  <c r="A1728" i="82"/>
  <c r="A1727" i="82"/>
  <c r="A1726" i="82"/>
  <c r="A1725" i="82"/>
  <c r="A1724" i="82"/>
  <c r="A1723" i="82"/>
  <c r="A1722" i="82"/>
  <c r="A1721" i="82"/>
  <c r="A1720" i="82"/>
  <c r="A1719" i="82"/>
  <c r="A1718" i="82"/>
  <c r="A1717" i="82"/>
  <c r="A1716" i="82"/>
  <c r="A1715" i="82"/>
  <c r="A1714" i="82"/>
  <c r="A1713" i="82"/>
  <c r="A1712" i="82"/>
  <c r="A1711" i="82"/>
  <c r="A1710" i="82"/>
  <c r="A1709" i="82"/>
  <c r="A1708" i="82"/>
  <c r="A1707" i="82"/>
  <c r="A1706" i="82"/>
  <c r="A1705" i="82"/>
  <c r="A1704" i="82"/>
  <c r="A1703" i="82"/>
  <c r="A1702" i="82"/>
  <c r="A1701" i="82"/>
  <c r="A1700" i="82"/>
  <c r="A1699" i="82"/>
  <c r="A1698" i="82"/>
  <c r="A1697" i="82"/>
  <c r="A1696" i="82"/>
  <c r="A1695" i="82"/>
  <c r="A1694" i="82"/>
  <c r="A1693" i="82"/>
  <c r="A1692" i="82"/>
  <c r="A1691" i="82"/>
  <c r="A1690" i="82"/>
  <c r="A1689" i="82"/>
  <c r="A1688" i="82"/>
  <c r="A1687" i="82"/>
  <c r="A1686" i="82"/>
  <c r="A1685" i="82"/>
  <c r="A1684" i="82"/>
  <c r="A1683" i="82"/>
  <c r="A1682" i="82"/>
  <c r="A1681" i="82"/>
  <c r="A1680" i="82"/>
  <c r="A1679" i="82"/>
  <c r="A1678" i="82"/>
  <c r="A1677" i="82"/>
  <c r="A1676" i="82"/>
  <c r="A1675" i="82"/>
  <c r="A1674" i="82"/>
  <c r="A1673" i="82"/>
  <c r="A1672" i="82"/>
  <c r="A1671" i="82"/>
  <c r="A1670" i="82"/>
  <c r="A1669" i="82"/>
  <c r="A1668" i="82"/>
  <c r="A1667" i="82"/>
  <c r="A1666" i="82"/>
  <c r="A1665" i="82"/>
  <c r="A1664" i="82"/>
  <c r="A1663" i="82"/>
  <c r="A1662" i="82"/>
  <c r="A1661" i="82"/>
  <c r="A1660" i="82"/>
  <c r="A1659" i="82"/>
  <c r="A1658" i="82"/>
  <c r="A1657" i="82"/>
  <c r="A1656" i="82"/>
  <c r="A1655" i="82"/>
  <c r="A1654" i="82"/>
  <c r="A1653" i="82"/>
  <c r="A1652" i="82"/>
  <c r="A1651" i="82"/>
  <c r="A1650" i="82"/>
  <c r="A1649" i="82"/>
  <c r="A1648" i="82"/>
  <c r="A1647" i="82"/>
  <c r="A1646" i="82"/>
  <c r="A1645" i="82"/>
  <c r="A1644" i="82"/>
  <c r="A1643" i="82"/>
  <c r="A1642" i="82"/>
  <c r="A1641" i="82"/>
  <c r="A1640" i="82"/>
  <c r="A1639" i="82"/>
  <c r="A1638" i="82"/>
  <c r="A1637" i="82"/>
  <c r="A1636" i="82"/>
  <c r="A1635" i="82"/>
  <c r="A1634" i="82"/>
  <c r="A1633" i="82"/>
  <c r="A1632" i="82"/>
  <c r="A1631" i="82"/>
  <c r="A1630" i="82"/>
  <c r="A1629" i="82"/>
  <c r="A1628" i="82"/>
  <c r="A1627" i="82"/>
  <c r="A1626" i="82"/>
  <c r="A1625" i="82"/>
  <c r="A1624" i="82"/>
  <c r="A1623" i="82"/>
  <c r="A1622" i="82"/>
  <c r="A1621" i="82"/>
  <c r="A1620" i="82"/>
  <c r="A1619" i="82"/>
  <c r="A1618" i="82"/>
  <c r="A1617" i="82"/>
  <c r="A1616" i="82"/>
  <c r="A1615" i="82"/>
  <c r="A1614" i="82"/>
  <c r="A1613" i="82"/>
  <c r="A1612" i="82"/>
  <c r="A1611" i="82"/>
  <c r="A1610" i="82"/>
  <c r="A1609" i="82"/>
  <c r="A1608" i="82"/>
  <c r="A1607" i="82"/>
  <c r="A1606" i="82"/>
  <c r="A1605" i="82"/>
  <c r="A1604" i="82"/>
  <c r="A1603" i="82"/>
  <c r="A1602" i="82"/>
  <c r="A1601" i="82"/>
  <c r="A1600" i="82"/>
  <c r="A1599" i="82"/>
  <c r="A1598" i="82"/>
  <c r="A1597" i="82"/>
  <c r="A1596" i="82"/>
  <c r="A1595" i="82"/>
  <c r="A1594" i="82"/>
  <c r="A1593" i="82"/>
  <c r="A1592" i="82"/>
  <c r="A1591" i="82"/>
  <c r="A1590" i="82"/>
  <c r="A1589" i="82"/>
  <c r="A1588" i="82"/>
  <c r="A1587" i="82"/>
  <c r="A1586" i="82"/>
  <c r="A1585" i="82"/>
  <c r="A1584" i="82"/>
  <c r="A1583" i="82"/>
  <c r="A1582" i="82"/>
  <c r="A1581" i="82"/>
  <c r="A1580" i="82"/>
  <c r="A1579" i="82"/>
  <c r="A1578" i="82"/>
  <c r="A1577" i="82"/>
  <c r="A1576" i="82"/>
  <c r="A1575" i="82"/>
  <c r="A1574" i="82"/>
  <c r="A1573" i="82"/>
  <c r="A1572" i="82"/>
  <c r="A1571" i="82"/>
  <c r="A1570" i="82"/>
  <c r="A1569" i="82"/>
  <c r="A1568" i="82"/>
  <c r="A1567" i="82"/>
  <c r="A1566" i="82"/>
  <c r="A1565" i="82"/>
  <c r="A1564" i="82"/>
  <c r="A1563" i="82"/>
  <c r="A1562" i="82"/>
  <c r="A1561" i="82"/>
  <c r="A1560" i="82"/>
  <c r="A1559" i="82"/>
  <c r="A1558" i="82"/>
  <c r="A1557" i="82"/>
  <c r="A1556" i="82"/>
  <c r="A1555" i="82"/>
  <c r="A1554" i="82"/>
  <c r="A1553" i="82"/>
  <c r="A1552" i="82"/>
  <c r="A1551" i="82"/>
  <c r="A1550" i="82"/>
  <c r="A1549" i="82"/>
  <c r="A1548" i="82"/>
  <c r="A1547" i="82"/>
  <c r="A1546" i="82"/>
  <c r="A1545" i="82"/>
  <c r="A1544" i="82"/>
  <c r="A1543" i="82"/>
  <c r="A1542" i="82"/>
  <c r="A1541" i="82"/>
  <c r="A1540" i="82"/>
  <c r="A1539" i="82"/>
  <c r="A1538" i="82"/>
  <c r="A1537" i="82"/>
  <c r="A1536" i="82"/>
  <c r="A1535" i="82"/>
  <c r="A1534" i="82"/>
  <c r="A1533" i="82"/>
  <c r="A1532" i="82"/>
  <c r="A1531" i="82"/>
  <c r="A1530" i="82"/>
  <c r="A1529" i="82"/>
  <c r="A1528" i="82"/>
  <c r="A1527" i="82"/>
  <c r="A1526" i="82"/>
  <c r="A1525" i="82"/>
  <c r="A1524" i="82"/>
  <c r="A1523" i="82"/>
  <c r="A1522" i="82"/>
  <c r="A1521" i="82"/>
  <c r="A1520" i="82"/>
  <c r="A1519" i="82"/>
  <c r="A1518" i="82"/>
  <c r="A1517" i="82"/>
  <c r="A1516" i="82"/>
  <c r="A1515" i="82"/>
  <c r="A1514" i="82"/>
  <c r="A1513" i="82"/>
  <c r="A1512" i="82"/>
  <c r="A1511" i="82"/>
  <c r="A1510" i="82"/>
  <c r="A1509" i="82"/>
  <c r="A1508" i="82"/>
  <c r="A1507" i="82"/>
  <c r="A1506" i="82"/>
  <c r="A1505" i="82"/>
  <c r="A1504" i="82"/>
  <c r="A1503" i="82"/>
  <c r="A1502" i="82"/>
  <c r="A1501" i="82"/>
  <c r="A1500" i="82"/>
  <c r="A1499" i="82"/>
  <c r="A1498" i="82"/>
  <c r="A1497" i="82"/>
  <c r="A1496" i="82"/>
  <c r="A1495" i="82"/>
  <c r="A1494" i="82"/>
  <c r="A1493" i="82"/>
  <c r="A1492" i="82"/>
  <c r="A1491" i="82"/>
  <c r="A1490" i="82"/>
  <c r="A1489" i="82"/>
  <c r="A1488" i="82"/>
  <c r="A1487" i="82"/>
  <c r="A1486" i="82"/>
  <c r="A1485" i="82"/>
  <c r="A1484" i="82"/>
  <c r="A1483" i="82"/>
  <c r="A1482" i="82"/>
  <c r="A1481" i="82"/>
  <c r="A1480" i="82"/>
  <c r="A1479" i="82"/>
  <c r="A1478" i="82"/>
  <c r="A1477" i="82"/>
  <c r="A1476" i="82"/>
  <c r="A1475" i="82"/>
  <c r="A1474" i="82"/>
  <c r="A1473" i="82"/>
  <c r="A1472" i="82"/>
  <c r="A1471" i="82"/>
  <c r="A1470" i="82"/>
  <c r="A1469" i="82"/>
  <c r="A1468" i="82"/>
  <c r="A1467" i="82"/>
  <c r="A1466" i="82"/>
  <c r="A1465" i="82"/>
  <c r="A1464" i="82"/>
  <c r="A1463" i="82"/>
  <c r="A1462" i="82"/>
  <c r="A1461" i="82"/>
  <c r="A1460" i="82"/>
  <c r="A1459" i="82"/>
  <c r="A1458" i="82"/>
  <c r="A1457" i="82"/>
  <c r="A1456" i="82"/>
  <c r="A1455" i="82"/>
  <c r="A1454" i="82"/>
  <c r="A1453" i="82"/>
  <c r="A1452" i="82"/>
  <c r="A1451" i="82"/>
  <c r="A1450" i="82"/>
  <c r="A1449" i="82"/>
  <c r="A1448" i="82"/>
  <c r="A1447" i="82"/>
  <c r="A1446" i="82"/>
  <c r="A1445" i="82"/>
  <c r="A1444" i="82"/>
  <c r="A1443" i="82"/>
  <c r="A1442" i="82"/>
  <c r="A1441" i="82"/>
  <c r="A1440" i="82"/>
  <c r="A1439" i="82"/>
  <c r="A1438" i="82"/>
  <c r="A1437" i="82"/>
  <c r="A1436" i="82"/>
  <c r="A1435" i="82"/>
  <c r="A1434" i="82"/>
  <c r="A1433" i="82"/>
  <c r="A1432" i="82"/>
  <c r="A1431" i="82"/>
  <c r="A1430" i="82"/>
  <c r="A1429" i="82"/>
  <c r="A1428" i="82"/>
  <c r="A1427" i="82"/>
  <c r="A1426" i="82"/>
  <c r="A1425" i="82"/>
  <c r="A1424" i="82"/>
  <c r="A1423" i="82"/>
  <c r="A1422" i="82"/>
  <c r="A1421" i="82"/>
  <c r="A1420" i="82"/>
  <c r="A1419" i="82"/>
  <c r="A1418" i="82"/>
  <c r="A1417" i="82"/>
  <c r="A1416" i="82"/>
  <c r="A1415" i="82"/>
  <c r="A1414" i="82"/>
  <c r="A1413" i="82"/>
  <c r="A1412" i="82"/>
  <c r="A1411" i="82"/>
  <c r="A1410" i="82"/>
  <c r="A1409" i="82"/>
  <c r="A1408" i="82"/>
  <c r="A1407" i="82"/>
  <c r="A1406" i="82"/>
  <c r="A1405" i="82"/>
  <c r="A1404" i="82"/>
  <c r="A1403" i="82"/>
  <c r="A1402" i="82"/>
  <c r="A1401" i="82"/>
  <c r="A1400" i="82"/>
  <c r="A1399" i="82"/>
  <c r="A1398" i="82"/>
  <c r="A1397" i="82"/>
  <c r="A1396" i="82"/>
  <c r="A1395" i="82"/>
  <c r="A1394" i="82"/>
  <c r="A1393" i="82"/>
  <c r="A1392" i="82"/>
  <c r="A1391" i="82"/>
  <c r="A1390" i="82"/>
  <c r="A1389" i="82"/>
  <c r="A1388" i="82"/>
  <c r="A1387" i="82"/>
  <c r="A1386" i="82"/>
  <c r="A1385" i="82"/>
  <c r="A1384" i="82"/>
  <c r="A1383" i="82"/>
  <c r="A1382" i="82"/>
  <c r="A1381" i="82"/>
  <c r="A1380" i="82"/>
  <c r="A1379" i="82"/>
  <c r="A1378" i="82"/>
  <c r="A1377" i="82"/>
  <c r="A1376" i="82"/>
  <c r="A1375" i="82"/>
  <c r="A1374" i="82"/>
  <c r="A1373" i="82"/>
  <c r="A1372" i="82"/>
  <c r="A1371" i="82"/>
  <c r="A1370" i="82"/>
  <c r="A1369" i="82"/>
  <c r="A1368" i="82"/>
  <c r="A1367" i="82"/>
  <c r="A1366" i="82"/>
  <c r="A1365" i="82"/>
  <c r="A1364" i="82"/>
  <c r="A1363" i="82"/>
  <c r="A1362" i="82"/>
  <c r="A1361" i="82"/>
  <c r="A1360" i="82"/>
  <c r="A1359" i="82"/>
  <c r="A1358" i="82"/>
  <c r="A1357" i="82"/>
  <c r="A1356" i="82"/>
  <c r="A1355" i="82"/>
  <c r="A1354" i="82"/>
  <c r="A1353" i="82"/>
  <c r="A1352" i="82"/>
  <c r="A1351" i="82"/>
  <c r="A1350" i="82"/>
  <c r="A1349" i="82"/>
  <c r="A1348" i="82"/>
  <c r="A1347" i="82"/>
  <c r="A1346" i="82"/>
  <c r="A1345" i="82"/>
  <c r="A1344" i="82"/>
  <c r="A1343" i="82"/>
  <c r="A1342" i="82"/>
  <c r="A1341" i="82"/>
  <c r="A1340" i="82"/>
  <c r="A1339" i="82"/>
  <c r="A1338" i="82"/>
  <c r="A1337" i="82"/>
  <c r="A1336" i="82"/>
  <c r="A1335" i="82"/>
  <c r="A1334" i="82"/>
  <c r="A1333" i="82"/>
  <c r="A1332" i="82"/>
  <c r="A1331" i="82"/>
  <c r="A1330" i="82"/>
  <c r="A1329" i="82"/>
  <c r="A1328" i="82"/>
  <c r="A1327" i="82"/>
  <c r="A1326" i="82"/>
  <c r="A1325" i="82"/>
  <c r="A1324" i="82"/>
  <c r="A1323" i="82"/>
  <c r="A1322" i="82"/>
  <c r="A1321" i="82"/>
  <c r="A1320" i="82"/>
  <c r="A1319" i="82"/>
  <c r="A1318" i="82"/>
  <c r="A1317" i="82"/>
  <c r="A1316" i="82"/>
  <c r="A1315" i="82"/>
  <c r="A1314" i="82"/>
  <c r="A1313" i="82"/>
  <c r="A1312" i="82"/>
  <c r="A1311" i="82"/>
  <c r="A1310" i="82"/>
  <c r="A1309" i="82"/>
  <c r="A1308" i="82"/>
  <c r="A1307" i="82"/>
  <c r="A1306" i="82"/>
  <c r="A1305" i="82"/>
  <c r="A1304" i="82"/>
  <c r="A1303" i="82"/>
  <c r="A1302" i="82"/>
  <c r="A1301" i="82"/>
  <c r="A1300" i="82"/>
  <c r="A1299" i="82"/>
  <c r="A1298" i="82"/>
  <c r="A1297" i="82"/>
  <c r="A1296" i="82"/>
  <c r="A1295" i="82"/>
  <c r="A1294" i="82"/>
  <c r="A1293" i="82"/>
  <c r="A1292" i="82"/>
  <c r="A1291" i="82"/>
  <c r="A1290" i="82"/>
  <c r="A1289" i="82"/>
  <c r="A1288" i="82"/>
  <c r="A1287" i="82"/>
  <c r="A1286" i="82"/>
  <c r="A1285" i="82"/>
  <c r="A1284" i="82"/>
  <c r="A1283" i="82"/>
  <c r="A1282" i="82"/>
  <c r="A1281" i="82"/>
  <c r="A1280" i="82"/>
  <c r="A1279" i="82"/>
  <c r="A1278" i="82"/>
  <c r="A1277" i="82"/>
  <c r="A1276" i="82"/>
  <c r="A1275" i="82"/>
  <c r="A1274" i="82"/>
  <c r="A1273" i="82"/>
  <c r="A1272" i="82"/>
  <c r="A1271" i="82"/>
  <c r="A1270" i="82"/>
  <c r="A1269" i="82"/>
  <c r="A1268" i="82"/>
  <c r="A1267" i="82"/>
  <c r="A1266" i="82"/>
  <c r="A1265" i="82"/>
  <c r="A1264" i="82"/>
  <c r="A1263" i="82"/>
  <c r="A1262" i="82"/>
  <c r="A1261" i="82"/>
  <c r="A1260" i="82"/>
  <c r="A1259" i="82"/>
  <c r="A1258" i="82"/>
  <c r="A1257" i="82"/>
  <c r="A1256" i="82"/>
  <c r="A1255" i="82"/>
  <c r="A1254" i="82"/>
  <c r="A1253" i="82"/>
  <c r="A1252" i="82"/>
  <c r="A1251" i="82"/>
  <c r="A1250" i="82"/>
  <c r="A1249" i="82"/>
  <c r="A1248" i="82"/>
  <c r="A1247" i="82"/>
  <c r="A1246" i="82"/>
  <c r="A1245" i="82"/>
  <c r="A1244" i="82"/>
  <c r="A1243" i="82"/>
  <c r="A1242" i="82"/>
  <c r="A1241" i="82"/>
  <c r="A1240" i="82"/>
  <c r="A1239" i="82"/>
  <c r="A1238" i="82"/>
  <c r="A1237" i="82"/>
  <c r="A1236" i="82"/>
  <c r="A1235" i="82"/>
  <c r="A1234" i="82"/>
  <c r="A1233" i="82"/>
  <c r="A1232" i="82"/>
  <c r="A1231" i="82"/>
  <c r="A1230" i="82"/>
  <c r="A1229" i="82"/>
  <c r="A1228" i="82"/>
  <c r="A1227" i="82"/>
  <c r="A1226" i="82"/>
  <c r="A1225" i="82"/>
  <c r="A1224" i="82"/>
  <c r="A1223" i="82"/>
  <c r="A1222" i="82"/>
  <c r="A1221" i="82"/>
  <c r="A1220" i="82"/>
  <c r="A1219" i="82"/>
  <c r="A1218" i="82"/>
  <c r="A1217" i="82"/>
  <c r="A1216" i="82"/>
  <c r="A1215" i="82"/>
  <c r="A1214" i="82"/>
  <c r="A1213" i="82"/>
  <c r="A1212" i="82"/>
  <c r="A1211" i="82"/>
  <c r="A1210" i="82"/>
  <c r="A1209" i="82"/>
  <c r="A1208" i="82"/>
  <c r="A1207" i="82"/>
  <c r="A1206" i="82"/>
  <c r="A1205" i="82"/>
  <c r="A1204" i="82"/>
  <c r="A1203" i="82"/>
  <c r="A1202" i="82"/>
  <c r="A1201" i="82"/>
  <c r="A1200" i="82"/>
  <c r="A1199" i="82"/>
  <c r="A1198" i="82"/>
  <c r="A1197" i="82"/>
  <c r="A1196" i="82"/>
  <c r="A1195" i="82"/>
  <c r="A1194" i="82"/>
  <c r="A1193" i="82"/>
  <c r="A1192" i="82"/>
  <c r="A1191" i="82"/>
  <c r="A1190" i="82"/>
  <c r="A1189" i="82"/>
  <c r="A1188" i="82"/>
  <c r="A1187" i="82"/>
  <c r="A1186" i="82"/>
  <c r="A1185" i="82"/>
  <c r="A1184" i="82"/>
  <c r="A1183" i="82"/>
  <c r="A1182" i="82"/>
  <c r="A1181" i="82"/>
  <c r="A1180" i="82"/>
  <c r="A1179" i="82"/>
  <c r="A1178" i="82"/>
  <c r="A1177" i="82"/>
  <c r="A1176" i="82"/>
  <c r="A1175" i="82"/>
  <c r="A1174" i="82"/>
  <c r="A1173" i="82"/>
  <c r="A1172" i="82"/>
  <c r="A1171" i="82"/>
  <c r="A1170" i="82"/>
  <c r="A1169" i="82"/>
  <c r="A1168" i="82"/>
  <c r="A1167" i="82"/>
  <c r="A1166" i="82"/>
  <c r="A1165" i="82"/>
  <c r="A1164" i="82"/>
  <c r="A1163" i="82"/>
  <c r="A1162" i="82"/>
  <c r="A1161" i="82"/>
  <c r="A1160" i="82"/>
  <c r="A1159" i="82"/>
  <c r="A1158" i="82"/>
  <c r="A1157" i="82"/>
  <c r="A1156" i="82"/>
  <c r="A1155" i="82"/>
  <c r="A1154" i="82"/>
  <c r="A1153" i="82"/>
  <c r="A1152" i="82"/>
  <c r="A1151" i="82"/>
  <c r="A1150" i="82"/>
  <c r="A1149" i="82"/>
  <c r="A1148" i="82"/>
  <c r="A1147" i="82"/>
  <c r="A1146" i="82"/>
  <c r="A1145" i="82"/>
  <c r="A1144" i="82"/>
  <c r="A1143" i="82"/>
  <c r="A1142" i="82"/>
  <c r="A1141" i="82"/>
  <c r="A1140" i="82"/>
  <c r="A1139" i="82"/>
  <c r="A1138" i="82"/>
  <c r="A1137" i="82"/>
  <c r="A1136" i="82"/>
  <c r="A1135" i="82"/>
  <c r="A1134" i="82"/>
  <c r="A1133" i="82"/>
  <c r="A1132" i="82"/>
  <c r="A1131" i="82"/>
  <c r="A1130" i="82"/>
  <c r="A1129" i="82"/>
  <c r="A1128" i="82"/>
  <c r="A1127" i="82"/>
  <c r="A1126" i="82"/>
  <c r="A1125" i="82"/>
  <c r="A1124" i="82"/>
  <c r="A1123" i="82"/>
  <c r="A1122" i="82"/>
  <c r="A1121" i="82"/>
  <c r="A1120" i="82"/>
  <c r="A1119" i="82"/>
  <c r="A1118" i="82"/>
  <c r="A1117" i="82"/>
  <c r="A1116" i="82"/>
  <c r="A1115" i="82"/>
  <c r="A1114" i="82"/>
  <c r="A1113" i="82"/>
  <c r="A1112" i="82"/>
  <c r="A1111" i="82"/>
  <c r="A1110" i="82"/>
  <c r="A1109" i="82"/>
  <c r="A1108" i="82"/>
  <c r="A1107" i="82"/>
  <c r="A1106" i="82"/>
  <c r="A1105" i="82"/>
  <c r="A1104" i="82"/>
  <c r="A1103" i="82"/>
  <c r="A1102" i="82"/>
  <c r="A1101" i="82"/>
  <c r="A1100" i="82"/>
  <c r="A1099" i="82"/>
  <c r="A1098" i="82"/>
  <c r="A1097" i="82"/>
  <c r="A1096" i="82"/>
  <c r="A1095" i="82"/>
  <c r="A1094" i="82"/>
  <c r="A1093" i="82"/>
  <c r="A1092" i="82"/>
  <c r="A1091" i="82"/>
  <c r="A1090" i="82"/>
  <c r="A1089" i="82"/>
  <c r="A1088" i="82"/>
  <c r="A1087" i="82"/>
  <c r="A1086" i="82"/>
  <c r="A1085" i="82"/>
  <c r="A1084" i="82"/>
  <c r="A1083" i="82"/>
  <c r="A1082" i="82"/>
  <c r="A1081" i="82"/>
  <c r="A1080" i="82"/>
  <c r="A1079" i="82"/>
  <c r="A1078" i="82"/>
  <c r="A1077" i="82"/>
  <c r="A1076" i="82"/>
  <c r="A1075" i="82"/>
  <c r="A1074" i="82"/>
  <c r="A1073" i="82"/>
  <c r="A1072" i="82"/>
  <c r="A1071" i="82"/>
  <c r="A1070" i="82"/>
  <c r="A1069" i="82"/>
  <c r="A1068" i="82"/>
  <c r="A1067" i="82"/>
  <c r="A1066" i="82"/>
  <c r="A1065" i="82"/>
  <c r="A1064" i="82"/>
  <c r="A1063" i="82"/>
  <c r="A1062" i="82"/>
  <c r="A1061" i="82"/>
  <c r="A1060" i="82"/>
  <c r="A1059" i="82"/>
  <c r="A1058" i="82"/>
  <c r="A1057" i="82"/>
  <c r="A1056" i="82"/>
  <c r="A1055" i="82"/>
  <c r="A1054" i="82"/>
  <c r="A1053" i="82"/>
  <c r="A1052" i="82"/>
  <c r="A1051" i="82"/>
  <c r="A1050" i="82"/>
  <c r="A1049" i="82"/>
  <c r="A1048" i="82"/>
  <c r="A1047" i="82"/>
  <c r="A1046" i="82"/>
  <c r="A1045" i="82"/>
  <c r="A1044" i="82"/>
  <c r="A1043" i="82"/>
  <c r="A1042" i="82"/>
  <c r="A1041" i="82"/>
  <c r="A1040" i="82"/>
  <c r="A1039" i="82"/>
  <c r="A1038" i="82"/>
  <c r="A1037" i="82"/>
  <c r="A1036" i="82"/>
  <c r="A1035" i="82"/>
  <c r="A1034" i="82"/>
  <c r="A1033" i="82"/>
  <c r="A1032" i="82"/>
  <c r="A1031" i="82"/>
  <c r="A1030" i="82"/>
  <c r="A1029" i="82"/>
  <c r="A1028" i="82"/>
  <c r="A1027" i="82"/>
  <c r="A1026" i="82"/>
  <c r="A1025" i="82"/>
  <c r="A1024" i="82"/>
  <c r="A1023" i="82"/>
  <c r="A1022" i="82"/>
  <c r="A1021" i="82"/>
  <c r="A1020" i="82"/>
  <c r="A1019" i="82"/>
  <c r="A1018" i="82"/>
  <c r="A1017" i="82"/>
  <c r="A1016" i="82"/>
  <c r="A1015" i="82"/>
  <c r="A1014" i="82"/>
  <c r="A1013" i="82"/>
  <c r="A1012" i="82"/>
  <c r="A1011" i="82"/>
  <c r="A1010" i="82"/>
  <c r="A1009" i="82"/>
  <c r="A1008" i="82"/>
  <c r="A1007" i="82"/>
  <c r="A1006" i="82"/>
  <c r="A1005" i="82"/>
  <c r="A1004" i="82"/>
  <c r="A1003" i="82"/>
  <c r="A1002" i="82"/>
  <c r="A1001" i="82"/>
  <c r="A1000" i="82"/>
  <c r="A999" i="82"/>
  <c r="A998" i="82"/>
  <c r="A997" i="82"/>
  <c r="A996" i="82"/>
  <c r="A995" i="82"/>
  <c r="A994" i="82"/>
  <c r="A993" i="82"/>
  <c r="A992" i="82"/>
  <c r="A991" i="82"/>
  <c r="A990" i="82"/>
  <c r="A989" i="82"/>
  <c r="A988" i="82"/>
  <c r="A987" i="82"/>
  <c r="A986" i="82"/>
  <c r="A985" i="82"/>
  <c r="A984" i="82"/>
  <c r="A983" i="82"/>
  <c r="A982" i="82"/>
  <c r="A981" i="82"/>
  <c r="A980" i="82"/>
  <c r="A979" i="82"/>
  <c r="A978" i="82"/>
  <c r="A977" i="82"/>
  <c r="A976" i="82"/>
  <c r="A975" i="82"/>
  <c r="A974" i="82"/>
  <c r="A973" i="82"/>
  <c r="A972" i="82"/>
  <c r="A971" i="82"/>
  <c r="A970" i="82"/>
  <c r="A969" i="82"/>
  <c r="A968" i="82"/>
  <c r="A967" i="82"/>
  <c r="A966" i="82"/>
  <c r="A965" i="82"/>
  <c r="A964" i="82"/>
  <c r="A963" i="82"/>
  <c r="A962" i="82"/>
  <c r="A961" i="82"/>
  <c r="A960" i="82"/>
  <c r="A959" i="82"/>
  <c r="A958" i="82"/>
  <c r="A957" i="82"/>
  <c r="A956" i="82"/>
  <c r="A955" i="82"/>
  <c r="A954" i="82"/>
  <c r="A953" i="82"/>
  <c r="A952" i="82"/>
  <c r="A951" i="82"/>
  <c r="A950" i="82"/>
  <c r="A949" i="82"/>
  <c r="A948" i="82"/>
  <c r="A947" i="82"/>
  <c r="A946" i="82"/>
  <c r="A945" i="82"/>
  <c r="A944" i="82"/>
  <c r="A943" i="82"/>
  <c r="A942" i="82"/>
  <c r="A941" i="82"/>
  <c r="A940" i="82"/>
  <c r="A939" i="82"/>
  <c r="A938" i="82"/>
  <c r="A937" i="82"/>
  <c r="A936" i="82"/>
  <c r="A935" i="82"/>
  <c r="A934" i="82"/>
  <c r="A933" i="82"/>
  <c r="A932" i="82"/>
  <c r="A931" i="82"/>
  <c r="A930" i="82"/>
  <c r="A929" i="82"/>
  <c r="A928" i="82"/>
  <c r="A927" i="82"/>
  <c r="A926" i="82"/>
  <c r="A925" i="82"/>
  <c r="A924" i="82"/>
  <c r="A923" i="82"/>
  <c r="A922" i="82"/>
  <c r="A921" i="82"/>
  <c r="A920" i="82"/>
  <c r="A919" i="82"/>
  <c r="A918" i="82"/>
  <c r="A917" i="82"/>
  <c r="A916" i="82"/>
  <c r="A915" i="82"/>
  <c r="A914" i="82"/>
  <c r="A913" i="82"/>
  <c r="A912" i="82"/>
  <c r="A911" i="82"/>
  <c r="A910" i="82"/>
  <c r="A909" i="82"/>
  <c r="A908" i="82"/>
  <c r="A907" i="82"/>
  <c r="A906" i="82"/>
  <c r="A905" i="82"/>
  <c r="A904" i="82"/>
  <c r="A903" i="82"/>
  <c r="A902" i="82"/>
  <c r="A901" i="82"/>
  <c r="A900" i="82"/>
  <c r="A899" i="82"/>
  <c r="A898" i="82"/>
  <c r="A897" i="82"/>
  <c r="A896" i="82"/>
  <c r="A895" i="82"/>
  <c r="A894" i="82"/>
  <c r="A893" i="82"/>
  <c r="A892" i="82"/>
  <c r="A891" i="82"/>
  <c r="A890" i="82"/>
  <c r="A889" i="82"/>
  <c r="A888" i="82"/>
  <c r="A887" i="82"/>
  <c r="A886" i="82"/>
  <c r="A885" i="82"/>
  <c r="A884" i="82"/>
  <c r="A883" i="82"/>
  <c r="A882" i="82"/>
  <c r="A881" i="82"/>
  <c r="A880" i="82"/>
  <c r="A879" i="82"/>
  <c r="A878" i="82"/>
  <c r="A877" i="82"/>
  <c r="A876" i="82"/>
  <c r="A875" i="82"/>
  <c r="A874" i="82"/>
  <c r="A873" i="82"/>
  <c r="A872" i="82"/>
  <c r="A871" i="82"/>
  <c r="A870" i="82"/>
  <c r="A869" i="82"/>
  <c r="A868" i="82"/>
  <c r="A867" i="82"/>
  <c r="A866" i="82"/>
  <c r="A865" i="82"/>
  <c r="A864" i="82"/>
  <c r="A863" i="82"/>
  <c r="A862" i="82"/>
  <c r="A861" i="82"/>
  <c r="A860" i="82"/>
  <c r="A859" i="82"/>
  <c r="A858" i="82"/>
  <c r="A857" i="82"/>
  <c r="A856" i="82"/>
  <c r="A855" i="82"/>
  <c r="A854" i="82"/>
  <c r="A853" i="82"/>
  <c r="A852" i="82"/>
  <c r="A851" i="82"/>
  <c r="A850" i="82"/>
  <c r="A849" i="82"/>
  <c r="A848" i="82"/>
  <c r="A847" i="82"/>
  <c r="A846" i="82"/>
  <c r="A845" i="82"/>
  <c r="A844" i="82"/>
  <c r="A843" i="82"/>
  <c r="A842" i="82"/>
  <c r="A841" i="82"/>
  <c r="A840" i="82"/>
  <c r="A839" i="82"/>
  <c r="A838" i="82"/>
  <c r="A837" i="82"/>
  <c r="A836" i="82"/>
  <c r="A835" i="82"/>
  <c r="A834" i="82"/>
  <c r="A833" i="82"/>
  <c r="A832" i="82"/>
  <c r="A831" i="82"/>
  <c r="A830" i="82"/>
  <c r="A829" i="82"/>
  <c r="A828" i="82"/>
  <c r="A827" i="82"/>
  <c r="A826" i="82"/>
  <c r="A825" i="82"/>
  <c r="A824" i="82"/>
  <c r="A823" i="82"/>
  <c r="A822" i="82"/>
  <c r="A821" i="82"/>
  <c r="A820" i="82"/>
  <c r="A819" i="82"/>
  <c r="A818" i="82"/>
  <c r="A817" i="82"/>
  <c r="A816" i="82"/>
  <c r="A815" i="82"/>
  <c r="A814" i="82"/>
  <c r="A813" i="82"/>
  <c r="A812" i="82"/>
  <c r="A811" i="82"/>
  <c r="A810" i="82"/>
  <c r="A809" i="82"/>
  <c r="A808" i="82"/>
  <c r="A807" i="82"/>
  <c r="A806" i="82"/>
  <c r="A805" i="82"/>
  <c r="A804" i="82"/>
  <c r="A803" i="82"/>
  <c r="A802" i="82"/>
  <c r="A801" i="82"/>
  <c r="A800" i="82"/>
  <c r="A799" i="82"/>
  <c r="A798" i="82"/>
  <c r="A797" i="82"/>
  <c r="A796" i="82"/>
  <c r="A795" i="82"/>
  <c r="A794" i="82"/>
  <c r="A793" i="82"/>
  <c r="A792" i="82"/>
  <c r="A791" i="82"/>
  <c r="A790" i="82"/>
  <c r="A789" i="82"/>
  <c r="A788" i="82"/>
  <c r="A787" i="82"/>
  <c r="A786" i="82"/>
  <c r="A785" i="82"/>
  <c r="A784" i="82"/>
  <c r="A783" i="82"/>
  <c r="A782" i="82"/>
  <c r="A781" i="82"/>
  <c r="A780" i="82"/>
  <c r="A779" i="82"/>
  <c r="A778" i="82"/>
  <c r="A777" i="82"/>
  <c r="A776" i="82"/>
  <c r="A775" i="82"/>
  <c r="A774" i="82"/>
  <c r="A773" i="82"/>
  <c r="A772" i="82"/>
  <c r="A771" i="82"/>
  <c r="A770" i="82"/>
  <c r="A769" i="82"/>
  <c r="A768" i="82"/>
  <c r="A767" i="82"/>
  <c r="A766" i="82"/>
  <c r="A765" i="82"/>
  <c r="A764" i="82"/>
  <c r="A763" i="82"/>
  <c r="A762" i="82"/>
  <c r="A761" i="82"/>
  <c r="A760" i="82"/>
  <c r="A759" i="82"/>
  <c r="A758" i="82"/>
  <c r="A757" i="82"/>
  <c r="A756" i="82"/>
  <c r="A755" i="82"/>
  <c r="A754" i="82"/>
  <c r="A753" i="82"/>
  <c r="A752" i="82"/>
  <c r="A751" i="82"/>
  <c r="A750" i="82"/>
  <c r="A749" i="82"/>
  <c r="A748" i="82"/>
  <c r="A747" i="82"/>
  <c r="A746" i="82"/>
  <c r="A745" i="82"/>
  <c r="A744" i="82"/>
  <c r="A743" i="82"/>
  <c r="A742" i="82"/>
  <c r="A741" i="82"/>
  <c r="A740" i="82"/>
  <c r="A739" i="82"/>
  <c r="A738" i="82"/>
  <c r="A737" i="82"/>
  <c r="A736" i="82"/>
  <c r="A735" i="82"/>
  <c r="A734" i="82"/>
  <c r="A733" i="82"/>
  <c r="A732" i="82"/>
  <c r="A731" i="82"/>
  <c r="A730" i="82"/>
  <c r="A729" i="82"/>
  <c r="A728" i="82"/>
  <c r="A727" i="82"/>
  <c r="A726" i="82"/>
  <c r="A725" i="82"/>
  <c r="A724" i="82"/>
  <c r="A723" i="82"/>
  <c r="A722" i="82"/>
  <c r="A721" i="82"/>
  <c r="A720" i="82"/>
  <c r="A719" i="82"/>
  <c r="A718" i="82"/>
  <c r="A717" i="82"/>
  <c r="A716" i="82"/>
  <c r="A715" i="82"/>
  <c r="A714" i="82"/>
  <c r="A713" i="82"/>
  <c r="A712" i="82"/>
  <c r="A711" i="82"/>
  <c r="A710" i="82"/>
  <c r="A709" i="82"/>
  <c r="A708" i="82"/>
  <c r="A707" i="82"/>
  <c r="A706" i="82"/>
  <c r="A705" i="82"/>
  <c r="A704" i="82"/>
  <c r="A703" i="82"/>
  <c r="A702" i="82"/>
  <c r="A701" i="82"/>
  <c r="A700" i="82"/>
  <c r="A699" i="82"/>
  <c r="A698" i="82"/>
  <c r="A697" i="82"/>
  <c r="A688" i="82"/>
  <c r="A687" i="82"/>
  <c r="A686" i="82"/>
  <c r="A685" i="82"/>
  <c r="A684" i="82"/>
  <c r="A683" i="82"/>
  <c r="A682" i="82"/>
  <c r="A681" i="82"/>
  <c r="A680" i="82"/>
  <c r="A665" i="82"/>
  <c r="A664" i="82"/>
  <c r="A663" i="82"/>
  <c r="A662" i="82"/>
  <c r="A661" i="82"/>
  <c r="A660" i="82"/>
  <c r="A659" i="82"/>
  <c r="A658" i="82"/>
  <c r="A657" i="82"/>
  <c r="A656" i="82"/>
  <c r="A655" i="82"/>
  <c r="A654" i="82"/>
  <c r="A653" i="82"/>
  <c r="A652" i="82"/>
  <c r="A651" i="82"/>
  <c r="A650" i="82"/>
  <c r="A649" i="82"/>
  <c r="A648" i="82"/>
  <c r="A647" i="82"/>
  <c r="A646" i="82"/>
  <c r="A645" i="82"/>
  <c r="A644" i="82"/>
  <c r="A643" i="82"/>
  <c r="A642" i="82"/>
  <c r="A641" i="82"/>
  <c r="A640" i="82"/>
  <c r="A639" i="82"/>
  <c r="A638" i="82"/>
  <c r="A637" i="82"/>
  <c r="A636" i="82"/>
  <c r="A635" i="82"/>
  <c r="A634" i="82"/>
  <c r="A633" i="82"/>
  <c r="A632" i="82"/>
  <c r="A631" i="82"/>
  <c r="A630" i="82"/>
  <c r="A629" i="82"/>
  <c r="A628" i="82"/>
  <c r="A627" i="82"/>
  <c r="A626" i="82"/>
  <c r="A625" i="82"/>
  <c r="A624" i="82"/>
  <c r="A623" i="82"/>
  <c r="A622" i="82"/>
  <c r="A621" i="82"/>
  <c r="A620" i="82"/>
  <c r="A619" i="82"/>
  <c r="A618" i="82"/>
  <c r="A617" i="82"/>
  <c r="A616" i="82"/>
  <c r="A615" i="82"/>
  <c r="A614" i="82"/>
  <c r="A613" i="82"/>
  <c r="A612" i="82"/>
  <c r="A611" i="82"/>
  <c r="A610" i="82"/>
  <c r="A609" i="82"/>
  <c r="A608" i="82"/>
  <c r="A607" i="82"/>
  <c r="A606" i="82"/>
  <c r="A605" i="82"/>
  <c r="A604" i="82"/>
  <c r="A603" i="82"/>
  <c r="A602" i="82"/>
  <c r="A601" i="82"/>
  <c r="A600" i="82"/>
  <c r="A599" i="82"/>
  <c r="A598" i="82"/>
  <c r="A597" i="82"/>
  <c r="A596" i="82"/>
  <c r="A595" i="82"/>
  <c r="A594" i="82"/>
  <c r="A593" i="82"/>
  <c r="A592" i="82"/>
  <c r="A591" i="82"/>
  <c r="A590" i="82"/>
  <c r="A589" i="82"/>
  <c r="A588" i="82"/>
  <c r="B13" i="113" s="1"/>
  <c r="A587" i="82"/>
  <c r="C5" i="109" s="1"/>
  <c r="A586" i="82"/>
  <c r="C5" i="107" s="1"/>
  <c r="A585" i="82"/>
  <c r="C24" i="115" s="1"/>
  <c r="A584" i="82"/>
  <c r="D4" i="115" s="1"/>
  <c r="A579" i="82"/>
  <c r="K49" i="115" s="1"/>
  <c r="A577" i="82"/>
  <c r="G49" i="115" s="1"/>
  <c r="A576" i="82"/>
  <c r="G26" i="115" s="1"/>
  <c r="A575" i="82"/>
  <c r="B1" i="115" s="1"/>
  <c r="A574" i="82"/>
  <c r="H72" i="76" s="1"/>
  <c r="A573" i="82"/>
  <c r="A572" i="82"/>
  <c r="A571" i="82"/>
  <c r="A570" i="82"/>
  <c r="A569" i="82"/>
  <c r="H15" i="111" s="1"/>
  <c r="A568" i="82"/>
  <c r="J6" i="111" s="1"/>
  <c r="A567" i="82"/>
  <c r="K6" i="111" s="1"/>
  <c r="A566" i="82"/>
  <c r="A565" i="82"/>
  <c r="A564" i="82"/>
  <c r="A563" i="82"/>
  <c r="A562" i="82"/>
  <c r="E6" i="111" s="1"/>
  <c r="A561" i="82"/>
  <c r="D6" i="111" s="1"/>
  <c r="A560" i="82"/>
  <c r="H6" i="111" s="1"/>
  <c r="A559" i="82"/>
  <c r="G6" i="111" s="1"/>
  <c r="A558" i="82"/>
  <c r="F6" i="111" s="1"/>
  <c r="A557" i="82"/>
  <c r="C6" i="111" s="1"/>
  <c r="A556" i="82"/>
  <c r="B1" i="111" s="1"/>
  <c r="A555" i="82"/>
  <c r="A554" i="82"/>
  <c r="A553" i="82"/>
  <c r="A552" i="82"/>
  <c r="A551" i="82"/>
  <c r="A550" i="82"/>
  <c r="A549" i="82"/>
  <c r="A548" i="82"/>
  <c r="B128" i="108" s="1"/>
  <c r="A547" i="82"/>
  <c r="B1" i="108" s="1"/>
  <c r="A546" i="82"/>
  <c r="A545" i="82"/>
  <c r="B1" i="109" s="1"/>
  <c r="A544" i="82"/>
  <c r="A543" i="82"/>
  <c r="B1" i="107" s="1"/>
  <c r="A542" i="82"/>
  <c r="A541" i="82"/>
  <c r="D77" i="106" s="1"/>
  <c r="A540" i="82"/>
  <c r="D76" i="106" s="1"/>
  <c r="A539" i="82"/>
  <c r="D75" i="106" s="1"/>
  <c r="A538" i="82"/>
  <c r="D74" i="106" s="1"/>
  <c r="A537" i="82"/>
  <c r="D73" i="106" s="1"/>
  <c r="A536" i="82"/>
  <c r="D72" i="106" s="1"/>
  <c r="A535" i="82"/>
  <c r="D71" i="106" s="1"/>
  <c r="A534" i="82"/>
  <c r="D70" i="106" s="1"/>
  <c r="A533" i="82"/>
  <c r="A532" i="82"/>
  <c r="D68" i="106" s="1"/>
  <c r="A531" i="82"/>
  <c r="D67" i="106" s="1"/>
  <c r="A530" i="82"/>
  <c r="D66" i="106" s="1"/>
  <c r="A529" i="82"/>
  <c r="D65" i="106" s="1"/>
  <c r="A528" i="82"/>
  <c r="D64" i="106" s="1"/>
  <c r="A527" i="82"/>
  <c r="A526" i="82"/>
  <c r="D62" i="106" s="1"/>
  <c r="A525" i="82"/>
  <c r="D61" i="106" s="1"/>
  <c r="A524" i="82"/>
  <c r="D60" i="106" s="1"/>
  <c r="A523" i="82"/>
  <c r="D59" i="106" s="1"/>
  <c r="A522" i="82"/>
  <c r="D58" i="106" s="1"/>
  <c r="A521" i="82"/>
  <c r="D57" i="106" s="1"/>
  <c r="A520" i="82"/>
  <c r="A519" i="82"/>
  <c r="D55" i="106" s="1"/>
  <c r="A518" i="82"/>
  <c r="D54" i="106" s="1"/>
  <c r="A517" i="82"/>
  <c r="D53" i="106" s="1"/>
  <c r="A516" i="82"/>
  <c r="D52" i="106" s="1"/>
  <c r="A515" i="82"/>
  <c r="D51" i="106" s="1"/>
  <c r="A514" i="82"/>
  <c r="D50" i="106" s="1"/>
  <c r="A513" i="82"/>
  <c r="D49" i="106" s="1"/>
  <c r="A512" i="82"/>
  <c r="A511" i="82"/>
  <c r="D47" i="106" s="1"/>
  <c r="A510" i="82"/>
  <c r="D46" i="106" s="1"/>
  <c r="A509" i="82"/>
  <c r="D45" i="106" s="1"/>
  <c r="A508" i="82"/>
  <c r="D44" i="106" s="1"/>
  <c r="A507" i="82"/>
  <c r="D43" i="106" s="1"/>
  <c r="A506" i="82"/>
  <c r="D42" i="106" s="1"/>
  <c r="A505" i="82"/>
  <c r="D41" i="106" s="1"/>
  <c r="A504" i="82"/>
  <c r="A503" i="82"/>
  <c r="D39" i="106" s="1"/>
  <c r="A502" i="82"/>
  <c r="D38" i="106" s="1"/>
  <c r="A501" i="82"/>
  <c r="D37" i="106" s="1"/>
  <c r="A500" i="82"/>
  <c r="D36" i="106" s="1"/>
  <c r="A499" i="82"/>
  <c r="D35" i="106" s="1"/>
  <c r="A498" i="82"/>
  <c r="D34" i="106" s="1"/>
  <c r="A497" i="82"/>
  <c r="D33" i="106" s="1"/>
  <c r="A496" i="82"/>
  <c r="D32" i="106" s="1"/>
  <c r="A495" i="82"/>
  <c r="A494" i="82"/>
  <c r="D30" i="106" s="1"/>
  <c r="A493" i="82"/>
  <c r="D29" i="106" s="1"/>
  <c r="A492" i="82"/>
  <c r="D28" i="106" s="1"/>
  <c r="A491" i="82"/>
  <c r="A490" i="82"/>
  <c r="D26" i="106" s="1"/>
  <c r="A489" i="82"/>
  <c r="D25" i="106" s="1"/>
  <c r="A488" i="82"/>
  <c r="D24" i="106" s="1"/>
  <c r="A487" i="82"/>
  <c r="D23" i="106" s="1"/>
  <c r="A486" i="82"/>
  <c r="D22" i="106" s="1"/>
  <c r="A485" i="82"/>
  <c r="D21" i="106" s="1"/>
  <c r="A484" i="82"/>
  <c r="D20" i="106" s="1"/>
  <c r="A483" i="82"/>
  <c r="D19" i="106" s="1"/>
  <c r="A482" i="82"/>
  <c r="A481" i="82"/>
  <c r="D17" i="106" s="1"/>
  <c r="A480" i="82"/>
  <c r="D16" i="106" s="1"/>
  <c r="A479" i="82"/>
  <c r="D15" i="106" s="1"/>
  <c r="A478" i="82"/>
  <c r="D14" i="106" s="1"/>
  <c r="A477" i="82"/>
  <c r="D13" i="106" s="1"/>
  <c r="A476" i="82"/>
  <c r="D12" i="106" s="1"/>
  <c r="A475" i="82"/>
  <c r="D11" i="106" s="1"/>
  <c r="A474" i="82"/>
  <c r="B1" i="106" s="1"/>
  <c r="A473" i="82"/>
  <c r="A472" i="82"/>
  <c r="A471" i="82"/>
  <c r="A470" i="82"/>
  <c r="A469" i="82"/>
  <c r="A468" i="82"/>
  <c r="A467" i="82"/>
  <c r="A466" i="82"/>
  <c r="A465" i="82"/>
  <c r="S3" i="105" s="1"/>
  <c r="A464" i="82"/>
  <c r="D57" i="105" s="1"/>
  <c r="A463" i="82"/>
  <c r="D56" i="105" s="1"/>
  <c r="A462" i="82"/>
  <c r="A461" i="82"/>
  <c r="D54" i="105" s="1"/>
  <c r="A460" i="82"/>
  <c r="D53" i="105" s="1"/>
  <c r="A459" i="82"/>
  <c r="D52" i="105" s="1"/>
  <c r="A458" i="82"/>
  <c r="D51" i="105" s="1"/>
  <c r="A457" i="82"/>
  <c r="A456" i="82"/>
  <c r="D49" i="105" s="1"/>
  <c r="A455" i="82"/>
  <c r="D48" i="105" s="1"/>
  <c r="A454" i="82"/>
  <c r="D47" i="105" s="1"/>
  <c r="A453" i="82"/>
  <c r="A452" i="82"/>
  <c r="D45" i="105" s="1"/>
  <c r="A451" i="82"/>
  <c r="D44" i="105" s="1"/>
  <c r="A450" i="82"/>
  <c r="D43" i="105" s="1"/>
  <c r="A449" i="82"/>
  <c r="D42" i="105" s="1"/>
  <c r="A448" i="82"/>
  <c r="A447" i="82"/>
  <c r="D40" i="105" s="1"/>
  <c r="A446" i="82"/>
  <c r="D39" i="105" s="1"/>
  <c r="A445" i="82"/>
  <c r="D38" i="105" s="1"/>
  <c r="A444" i="82"/>
  <c r="D37" i="105" s="1"/>
  <c r="A443" i="82"/>
  <c r="D36" i="105" s="1"/>
  <c r="A442" i="82"/>
  <c r="D35" i="105" s="1"/>
  <c r="A441" i="82"/>
  <c r="D34" i="105" s="1"/>
  <c r="A440" i="82"/>
  <c r="A439" i="82"/>
  <c r="D32" i="105" s="1"/>
  <c r="A438" i="82"/>
  <c r="D31" i="105" s="1"/>
  <c r="A437" i="82"/>
  <c r="D30" i="105" s="1"/>
  <c r="A436" i="82"/>
  <c r="A435" i="82"/>
  <c r="D28" i="105" s="1"/>
  <c r="A434" i="82"/>
  <c r="D27" i="105" s="1"/>
  <c r="A433" i="82"/>
  <c r="D26" i="105" s="1"/>
  <c r="A432" i="82"/>
  <c r="D25" i="105" s="1"/>
  <c r="A431" i="82"/>
  <c r="A430" i="82"/>
  <c r="D23" i="105" s="1"/>
  <c r="A429" i="82"/>
  <c r="D22" i="105" s="1"/>
  <c r="A428" i="82"/>
  <c r="D21" i="105" s="1"/>
  <c r="A427" i="82"/>
  <c r="D20" i="105" s="1"/>
  <c r="A426" i="82"/>
  <c r="D19" i="105" s="1"/>
  <c r="A425" i="82"/>
  <c r="D18" i="105" s="1"/>
  <c r="A424" i="82"/>
  <c r="D17" i="105" s="1"/>
  <c r="A423" i="82"/>
  <c r="D16" i="105" s="1"/>
  <c r="A421" i="82"/>
  <c r="D14" i="105" s="1"/>
  <c r="A420" i="82"/>
  <c r="D13" i="105" s="1"/>
  <c r="A419" i="82"/>
  <c r="D12" i="105" s="1"/>
  <c r="A418" i="82"/>
  <c r="D11" i="105" s="1"/>
  <c r="A417" i="82"/>
  <c r="H3" i="106" s="1"/>
  <c r="A416" i="82"/>
  <c r="J3" i="105" s="1"/>
  <c r="A415" i="82"/>
  <c r="L3" i="106" s="1"/>
  <c r="A414" i="82"/>
  <c r="N3" i="106" s="1"/>
  <c r="A413" i="82"/>
  <c r="P3" i="106" s="1"/>
  <c r="A412" i="82"/>
  <c r="B1" i="105" s="1"/>
  <c r="A411" i="82"/>
  <c r="E24" i="89" s="1"/>
  <c r="A410" i="82"/>
  <c r="D24" i="89" s="1"/>
  <c r="A409" i="82"/>
  <c r="C24" i="89" s="1"/>
  <c r="A408" i="82"/>
  <c r="B1" i="89" s="1"/>
  <c r="A407" i="82"/>
  <c r="A406" i="82"/>
  <c r="C24" i="90" s="1"/>
  <c r="A405" i="82"/>
  <c r="B1" i="90" s="1"/>
  <c r="A404" i="82"/>
  <c r="F4" i="95" s="1"/>
  <c r="A403" i="82"/>
  <c r="E4" i="95" s="1"/>
  <c r="A402" i="82"/>
  <c r="D4" i="95" s="1"/>
  <c r="A401" i="82"/>
  <c r="C4" i="95" s="1"/>
  <c r="A400" i="82"/>
  <c r="A399" i="82"/>
  <c r="B1" i="95" s="1"/>
  <c r="A398" i="82"/>
  <c r="C5" i="94" s="1"/>
  <c r="A397" i="82"/>
  <c r="B5" i="94" s="1"/>
  <c r="A396" i="82"/>
  <c r="B1" i="94" s="1"/>
  <c r="A395" i="82"/>
  <c r="C5" i="100" s="1"/>
  <c r="A394" i="82"/>
  <c r="B1" i="100" s="1"/>
  <c r="A393" i="82"/>
  <c r="B1" i="99" s="1"/>
  <c r="A392" i="82"/>
  <c r="I7" i="88" s="1"/>
  <c r="A391" i="82"/>
  <c r="I6" i="88" s="1"/>
  <c r="A390" i="82"/>
  <c r="F5" i="99" s="1"/>
  <c r="A389" i="82"/>
  <c r="A388" i="82"/>
  <c r="F4" i="88" s="1"/>
  <c r="A387" i="82"/>
  <c r="E4" i="88" s="1"/>
  <c r="A386" i="82"/>
  <c r="D4" i="88" s="1"/>
  <c r="A385" i="82"/>
  <c r="C4" i="88" s="1"/>
  <c r="A384" i="82"/>
  <c r="A383" i="82"/>
  <c r="A382" i="82"/>
  <c r="A381" i="82"/>
  <c r="A380" i="82"/>
  <c r="A379" i="82"/>
  <c r="A378" i="82"/>
  <c r="B1" i="88" s="1"/>
  <c r="A377" i="82"/>
  <c r="A376" i="82"/>
  <c r="F4" i="87" s="1"/>
  <c r="A375" i="82"/>
  <c r="E4" i="87" s="1"/>
  <c r="A374" i="82"/>
  <c r="D4" i="87" s="1"/>
  <c r="A373" i="82"/>
  <c r="A372" i="82"/>
  <c r="A371" i="82"/>
  <c r="C4" i="87" s="1"/>
  <c r="A370" i="82"/>
  <c r="B1" i="87" s="1"/>
  <c r="A369" i="82"/>
  <c r="A368" i="82"/>
  <c r="A367" i="82"/>
  <c r="A366" i="82"/>
  <c r="A365" i="82"/>
  <c r="A364" i="82"/>
  <c r="A363" i="82"/>
  <c r="A362" i="82"/>
  <c r="A361" i="82"/>
  <c r="A360" i="82"/>
  <c r="A359" i="82"/>
  <c r="A358" i="82"/>
  <c r="E5" i="100" s="1"/>
  <c r="A357" i="82"/>
  <c r="A356" i="82"/>
  <c r="A355" i="82"/>
  <c r="A354" i="82"/>
  <c r="A353" i="82"/>
  <c r="E5" i="99" s="1"/>
  <c r="A352" i="82"/>
  <c r="A351" i="82"/>
  <c r="A350" i="82"/>
  <c r="A349" i="82"/>
  <c r="A348" i="82"/>
  <c r="A347" i="82"/>
  <c r="A346" i="82"/>
  <c r="G3" i="110" s="1"/>
  <c r="A345" i="82"/>
  <c r="E3" i="110" s="1"/>
  <c r="A344" i="82"/>
  <c r="C3" i="110" s="1"/>
  <c r="A343" i="82"/>
  <c r="B1" i="110" s="1"/>
  <c r="A342" i="82"/>
  <c r="A341" i="82"/>
  <c r="A340" i="82"/>
  <c r="A339" i="82"/>
  <c r="A338" i="82"/>
  <c r="A337" i="82"/>
  <c r="A336" i="82"/>
  <c r="A335" i="82"/>
  <c r="A334" i="82"/>
  <c r="B10" i="71" s="1"/>
  <c r="A333" i="82"/>
  <c r="B9" i="71" s="1"/>
  <c r="A332" i="82"/>
  <c r="B8" i="71" s="1"/>
  <c r="A331" i="82"/>
  <c r="B7" i="71" s="1"/>
  <c r="A330" i="82"/>
  <c r="B5" i="71" s="1"/>
  <c r="A329" i="82"/>
  <c r="B1" i="71" s="1"/>
  <c r="A328" i="82"/>
  <c r="A327" i="82"/>
  <c r="A326" i="82"/>
  <c r="D4" i="35" s="1"/>
  <c r="A325" i="82"/>
  <c r="A324" i="82"/>
  <c r="A323" i="82"/>
  <c r="A322" i="82"/>
  <c r="A321" i="82"/>
  <c r="B8" i="35" s="1"/>
  <c r="A320" i="82"/>
  <c r="B4" i="35" s="1"/>
  <c r="A319" i="82"/>
  <c r="A318" i="82"/>
  <c r="A317" i="82"/>
  <c r="A316" i="82"/>
  <c r="A315" i="82"/>
  <c r="A314" i="82"/>
  <c r="B1" i="35" s="1"/>
  <c r="A310" i="82"/>
  <c r="I27" i="17" s="1"/>
  <c r="A309" i="82"/>
  <c r="I55" i="17" s="1"/>
  <c r="A308" i="82"/>
  <c r="I54" i="17" s="1"/>
  <c r="A307" i="82"/>
  <c r="I52" i="17" s="1"/>
  <c r="A306" i="82"/>
  <c r="A305" i="82"/>
  <c r="A304" i="82"/>
  <c r="A303" i="82"/>
  <c r="A302" i="82"/>
  <c r="A301" i="82"/>
  <c r="B1" i="17" s="1"/>
  <c r="A300" i="82"/>
  <c r="A299" i="82"/>
  <c r="A298" i="82"/>
  <c r="A297" i="82"/>
  <c r="A296" i="82"/>
  <c r="F3" i="80" s="1"/>
  <c r="A295" i="82"/>
  <c r="E3" i="80" s="1"/>
  <c r="A294" i="82"/>
  <c r="I3" i="80" s="1"/>
  <c r="A293" i="82"/>
  <c r="D3" i="80" s="1"/>
  <c r="A292" i="82"/>
  <c r="C3" i="80" s="1"/>
  <c r="A291" i="82"/>
  <c r="B3" i="80" s="1"/>
  <c r="A290" i="82"/>
  <c r="B1" i="80" s="1"/>
  <c r="A289" i="82"/>
  <c r="A288" i="82"/>
  <c r="I4" i="75" s="1"/>
  <c r="A287" i="82"/>
  <c r="H4" i="75" s="1"/>
  <c r="A286" i="82"/>
  <c r="G4" i="75" s="1"/>
  <c r="A285" i="82"/>
  <c r="D4" i="75" s="1"/>
  <c r="A284" i="82"/>
  <c r="E4" i="75" s="1"/>
  <c r="A283" i="82"/>
  <c r="F4" i="75" s="1"/>
  <c r="A282" i="82"/>
  <c r="C4" i="75" s="1"/>
  <c r="A281" i="82"/>
  <c r="B4" i="75" s="1"/>
  <c r="A280" i="82"/>
  <c r="A279" i="82"/>
  <c r="A278" i="82"/>
  <c r="A277" i="82"/>
  <c r="A276" i="82"/>
  <c r="A275" i="82"/>
  <c r="A274" i="82"/>
  <c r="A273" i="82"/>
  <c r="A272" i="82"/>
  <c r="B1" i="75" s="1"/>
  <c r="A271" i="82"/>
  <c r="G26" i="19" s="1"/>
  <c r="A270" i="82"/>
  <c r="D26" i="19" s="1"/>
  <c r="A269" i="82"/>
  <c r="F26" i="19" s="1"/>
  <c r="A268" i="82"/>
  <c r="E26" i="19" s="1"/>
  <c r="A267" i="82"/>
  <c r="C26" i="19" s="1"/>
  <c r="A266" i="82"/>
  <c r="B26" i="19" s="1"/>
  <c r="A265" i="82"/>
  <c r="A264" i="82"/>
  <c r="A263" i="82"/>
  <c r="A262" i="82"/>
  <c r="A261" i="82"/>
  <c r="A260" i="82"/>
  <c r="B1" i="19" s="1"/>
  <c r="A259" i="82"/>
  <c r="H5" i="34" s="1"/>
  <c r="H29" i="34" s="1"/>
  <c r="A258" i="82"/>
  <c r="G5" i="34" s="1"/>
  <c r="G29" i="34" s="1"/>
  <c r="A257" i="82"/>
  <c r="F5" i="34" s="1"/>
  <c r="F29" i="34" s="1"/>
  <c r="A256" i="82"/>
  <c r="E5" i="34" s="1"/>
  <c r="E29" i="34" s="1"/>
  <c r="A255" i="82"/>
  <c r="D5" i="34" s="1"/>
  <c r="D29" i="34" s="1"/>
  <c r="A254" i="82"/>
  <c r="C5" i="34" s="1"/>
  <c r="C29" i="34" s="1"/>
  <c r="A253" i="82"/>
  <c r="B5" i="34" s="1"/>
  <c r="B29" i="34" s="1"/>
  <c r="A252" i="82"/>
  <c r="C4" i="34" s="1"/>
  <c r="A251" i="82"/>
  <c r="C28" i="34" s="1"/>
  <c r="A250" i="82"/>
  <c r="B1" i="34" s="1"/>
  <c r="A249" i="82"/>
  <c r="B32" i="77" s="1"/>
  <c r="A248" i="82"/>
  <c r="B26" i="77" s="1"/>
  <c r="A247" i="82"/>
  <c r="B23" i="77" s="1"/>
  <c r="A246" i="82"/>
  <c r="B19" i="77" s="1"/>
  <c r="A245" i="82"/>
  <c r="B13" i="77" s="1"/>
  <c r="A244" i="82"/>
  <c r="B6" i="77" s="1"/>
  <c r="A243" i="82"/>
  <c r="D35" i="77" s="1"/>
  <c r="A242" i="82"/>
  <c r="D34" i="77" s="1"/>
  <c r="A241" i="82"/>
  <c r="D33" i="77" s="1"/>
  <c r="A240" i="82"/>
  <c r="D32" i="77" s="1"/>
  <c r="A239" i="82"/>
  <c r="D31" i="77" s="1"/>
  <c r="A238" i="82"/>
  <c r="D30" i="77" s="1"/>
  <c r="A237" i="82"/>
  <c r="D29" i="77" s="1"/>
  <c r="A236" i="82"/>
  <c r="D28" i="77" s="1"/>
  <c r="A235" i="82"/>
  <c r="D27" i="77" s="1"/>
  <c r="A234" i="82"/>
  <c r="D26" i="77" s="1"/>
  <c r="A233" i="82"/>
  <c r="D25" i="77" s="1"/>
  <c r="A232" i="82"/>
  <c r="D24" i="77" s="1"/>
  <c r="A231" i="82"/>
  <c r="D23" i="77" s="1"/>
  <c r="A230" i="82"/>
  <c r="D22" i="77" s="1"/>
  <c r="A229" i="82"/>
  <c r="D21" i="77" s="1"/>
  <c r="A228" i="82"/>
  <c r="D20" i="77" s="1"/>
  <c r="A227" i="82"/>
  <c r="D19" i="77" s="1"/>
  <c r="A226" i="82"/>
  <c r="D18" i="77" s="1"/>
  <c r="A225" i="82"/>
  <c r="D17" i="77" s="1"/>
  <c r="A224" i="82"/>
  <c r="D16" i="77" s="1"/>
  <c r="A223" i="82"/>
  <c r="D15" i="77" s="1"/>
  <c r="A222" i="82"/>
  <c r="D14" i="77" s="1"/>
  <c r="A221" i="82"/>
  <c r="D13" i="77" s="1"/>
  <c r="A220" i="82"/>
  <c r="D12" i="77" s="1"/>
  <c r="A219" i="82"/>
  <c r="D11" i="77" s="1"/>
  <c r="A218" i="82"/>
  <c r="D10" i="77" s="1"/>
  <c r="A217" i="82"/>
  <c r="D9" i="77" s="1"/>
  <c r="A216" i="82"/>
  <c r="D8" i="77" s="1"/>
  <c r="A215" i="82"/>
  <c r="D7" i="77" s="1"/>
  <c r="A214" i="82"/>
  <c r="D6" i="77" s="1"/>
  <c r="A213" i="82"/>
  <c r="H5" i="77" s="1"/>
  <c r="A212" i="82"/>
  <c r="D5" i="77" s="1"/>
  <c r="A211" i="82"/>
  <c r="C5" i="77" s="1"/>
  <c r="A210" i="82"/>
  <c r="F3" i="77" s="1"/>
  <c r="A209" i="82"/>
  <c r="A208" i="82"/>
  <c r="A207" i="82"/>
  <c r="B1" i="77" s="1"/>
  <c r="A206" i="82"/>
  <c r="A205" i="82"/>
  <c r="A204" i="82"/>
  <c r="I8" i="32" s="1"/>
  <c r="A203" i="82"/>
  <c r="H5" i="37" s="1"/>
  <c r="A202" i="82"/>
  <c r="E5" i="37" s="1"/>
  <c r="A201" i="82"/>
  <c r="G64" i="32" s="1"/>
  <c r="A200" i="82"/>
  <c r="A199" i="82"/>
  <c r="F8" i="32" s="1"/>
  <c r="A198" i="82"/>
  <c r="E8" i="32" s="1"/>
  <c r="E64" i="32" s="1"/>
  <c r="A197" i="82"/>
  <c r="G5" i="37" s="1"/>
  <c r="A196" i="82"/>
  <c r="F5" i="37" s="1"/>
  <c r="A195" i="82"/>
  <c r="C5" i="37" s="1"/>
  <c r="A194" i="82"/>
  <c r="B134" i="32" s="1"/>
  <c r="A193" i="82"/>
  <c r="A192" i="82"/>
  <c r="D4" i="37" s="1"/>
  <c r="A191" i="82"/>
  <c r="A190" i="82"/>
  <c r="A189" i="82"/>
  <c r="A188" i="82"/>
  <c r="A187" i="82"/>
  <c r="B1" i="37" s="1"/>
  <c r="A186" i="82"/>
  <c r="K4" i="32" s="1"/>
  <c r="A185" i="82"/>
  <c r="K3" i="32" s="1"/>
  <c r="A184" i="82"/>
  <c r="A183" i="82"/>
  <c r="A182" i="82"/>
  <c r="C22" i="32" s="1"/>
  <c r="A181" i="82"/>
  <c r="A180" i="82"/>
  <c r="A179" i="82"/>
  <c r="A178" i="82"/>
  <c r="A177" i="82"/>
  <c r="A176" i="82"/>
  <c r="A175" i="82"/>
  <c r="A174" i="82"/>
  <c r="A173" i="82"/>
  <c r="A172" i="82"/>
  <c r="A171" i="82"/>
  <c r="A170" i="82"/>
  <c r="A169" i="82"/>
  <c r="A168" i="82"/>
  <c r="A167" i="82"/>
  <c r="A166" i="82"/>
  <c r="A165" i="82"/>
  <c r="A164" i="82"/>
  <c r="A163" i="82"/>
  <c r="A162" i="82"/>
  <c r="A161" i="82"/>
  <c r="A160" i="82"/>
  <c r="A159" i="82"/>
  <c r="A158" i="82"/>
  <c r="A157" i="82"/>
  <c r="A156" i="82"/>
  <c r="A155" i="82"/>
  <c r="A154" i="82"/>
  <c r="B1" i="32" s="1"/>
  <c r="A153" i="82"/>
  <c r="A152" i="82"/>
  <c r="A151" i="82"/>
  <c r="A150" i="82"/>
  <c r="A149" i="82"/>
  <c r="A148" i="82"/>
  <c r="A147" i="82"/>
  <c r="A146" i="82"/>
  <c r="A145" i="82"/>
  <c r="A144" i="82"/>
  <c r="A143" i="82"/>
  <c r="A142" i="82"/>
  <c r="A141" i="82"/>
  <c r="E50" i="36" s="1"/>
  <c r="A140" i="82"/>
  <c r="A139" i="82"/>
  <c r="F50" i="36" s="1"/>
  <c r="A138" i="82"/>
  <c r="B47" i="36" s="1"/>
  <c r="A137" i="82"/>
  <c r="A136" i="82"/>
  <c r="A135" i="82"/>
  <c r="C50" i="36" s="1"/>
  <c r="A134" i="82"/>
  <c r="A133" i="82"/>
  <c r="A132" i="82"/>
  <c r="A131" i="82"/>
  <c r="A130" i="82"/>
  <c r="A129" i="82"/>
  <c r="I4" i="88" s="1"/>
  <c r="A128" i="82"/>
  <c r="A127" i="82"/>
  <c r="E33" i="36" s="1"/>
  <c r="A126" i="82"/>
  <c r="D33" i="36" s="1"/>
  <c r="A125" i="82"/>
  <c r="F33" i="36" s="1"/>
  <c r="A124" i="82"/>
  <c r="A123" i="82"/>
  <c r="B1" i="36" s="1"/>
  <c r="A122" i="82"/>
  <c r="D55" i="114" s="1"/>
  <c r="A121" i="82"/>
  <c r="H23" i="16" s="1"/>
  <c r="H68" i="16" s="1"/>
  <c r="A120" i="82"/>
  <c r="G23" i="16" s="1"/>
  <c r="A119" i="82"/>
  <c r="F23" i="16" s="1"/>
  <c r="A118" i="82"/>
  <c r="A117" i="82"/>
  <c r="E23" i="16" s="1"/>
  <c r="E83" i="16" s="1"/>
  <c r="A116" i="82"/>
  <c r="D23" i="16" s="1"/>
  <c r="D53" i="16" s="1"/>
  <c r="A115" i="82"/>
  <c r="C23" i="16" s="1"/>
  <c r="A114" i="82"/>
  <c r="B23" i="16" s="1"/>
  <c r="B68" i="16" s="1"/>
  <c r="A113" i="82"/>
  <c r="C82" i="16" s="1"/>
  <c r="A112" i="82"/>
  <c r="C67" i="16" s="1"/>
  <c r="A111" i="82"/>
  <c r="C37" i="16" s="1"/>
  <c r="A110" i="82"/>
  <c r="C52" i="16" s="1"/>
  <c r="A109" i="82"/>
  <c r="A108" i="82"/>
  <c r="F9" i="16" s="1"/>
  <c r="A107" i="82"/>
  <c r="F6" i="16" s="1"/>
  <c r="A106" i="82"/>
  <c r="F8" i="16" s="1"/>
  <c r="A105" i="82"/>
  <c r="F7" i="16" s="1"/>
  <c r="A104" i="82"/>
  <c r="A103" i="82"/>
  <c r="J3" i="16" s="1"/>
  <c r="A102" i="82"/>
  <c r="B1" i="16" s="1"/>
  <c r="A101" i="82"/>
  <c r="A100" i="82"/>
  <c r="A99" i="82"/>
  <c r="A98" i="82"/>
  <c r="A97" i="82"/>
  <c r="C10" i="56" s="1"/>
  <c r="A96" i="82"/>
  <c r="C9" i="114" s="1"/>
  <c r="A95" i="82"/>
  <c r="C8" i="56" s="1"/>
  <c r="A94" i="82"/>
  <c r="C7" i="114" s="1"/>
  <c r="A93" i="82"/>
  <c r="C6" i="114" s="1"/>
  <c r="A92" i="82"/>
  <c r="H16" i="114" s="1"/>
  <c r="A91" i="82"/>
  <c r="G16" i="114" s="1"/>
  <c r="A90" i="82"/>
  <c r="F16" i="114" s="1"/>
  <c r="A89" i="82"/>
  <c r="E16" i="114" s="1"/>
  <c r="A88" i="82"/>
  <c r="D16" i="114" s="1"/>
  <c r="D44" i="114" s="1"/>
  <c r="A87" i="82"/>
  <c r="C16" i="56" s="1"/>
  <c r="C30" i="56" s="1"/>
  <c r="A86" i="82"/>
  <c r="B16" i="56" s="1"/>
  <c r="B72" i="56" s="1"/>
  <c r="A85" i="82"/>
  <c r="C5" i="56" s="1"/>
  <c r="A84" i="82"/>
  <c r="B1" i="56" s="1"/>
  <c r="A83" i="82"/>
  <c r="A82" i="82"/>
  <c r="C85" i="114" s="1"/>
  <c r="A81" i="82"/>
  <c r="C71" i="114" s="1"/>
  <c r="A80" i="82"/>
  <c r="C57" i="114" s="1"/>
  <c r="A79" i="82"/>
  <c r="C43" i="114" s="1"/>
  <c r="A78" i="82"/>
  <c r="C29" i="114" s="1"/>
  <c r="A77" i="82"/>
  <c r="C15" i="114" s="1"/>
  <c r="A76" i="82"/>
  <c r="B1" i="114" s="1"/>
  <c r="A75" i="82"/>
  <c r="A74" i="82"/>
  <c r="G4" i="76" s="1"/>
  <c r="A73" i="82"/>
  <c r="G5" i="100" s="1"/>
  <c r="A72" i="82"/>
  <c r="H4" i="87" s="1"/>
  <c r="A71" i="82"/>
  <c r="H4" i="76" s="1"/>
  <c r="A70" i="82"/>
  <c r="E4" i="76" s="1"/>
  <c r="A69" i="82"/>
  <c r="D4" i="76" s="1"/>
  <c r="A68" i="82"/>
  <c r="F4" i="76" s="1"/>
  <c r="A67" i="82"/>
  <c r="C4" i="76" s="1"/>
  <c r="A66" i="82"/>
  <c r="B4" i="88" s="1"/>
  <c r="A65" i="82"/>
  <c r="A64" i="82"/>
  <c r="A63" i="82"/>
  <c r="A62" i="82"/>
  <c r="A61" i="82"/>
  <c r="A60" i="82"/>
  <c r="A59" i="82"/>
  <c r="H75" i="76" s="1"/>
  <c r="A58" i="82"/>
  <c r="H74" i="76" s="1"/>
  <c r="A57" i="82"/>
  <c r="H73" i="76" s="1"/>
  <c r="A56" i="82"/>
  <c r="A55" i="82"/>
  <c r="A54" i="82"/>
  <c r="A53" i="82"/>
  <c r="A52" i="82"/>
  <c r="B1" i="76" s="1"/>
  <c r="A51" i="82"/>
  <c r="D5" i="113" s="1"/>
  <c r="A50" i="82"/>
  <c r="A49" i="82"/>
  <c r="A48" i="82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A16" i="82"/>
  <c r="A15" i="82"/>
  <c r="A14" i="82"/>
  <c r="A13" i="82"/>
  <c r="A12" i="82"/>
  <c r="A11" i="82"/>
  <c r="A10" i="82"/>
  <c r="A9" i="82"/>
  <c r="A8" i="82"/>
  <c r="A7" i="82"/>
  <c r="A5" i="82"/>
  <c r="C1" i="12" s="1"/>
  <c r="A6" i="82"/>
  <c r="A1" i="82"/>
  <c r="E64" i="16"/>
  <c r="G7" i="16" s="1"/>
  <c r="E94" i="16"/>
  <c r="G9" i="16" s="1"/>
  <c r="E79" i="16"/>
  <c r="E49" i="16"/>
  <c r="G6" i="16" s="1"/>
  <c r="E34" i="16"/>
  <c r="E97" i="114"/>
  <c r="E83" i="114"/>
  <c r="D9" i="114" s="1"/>
  <c r="E69" i="114"/>
  <c r="D8" i="114" s="1"/>
  <c r="E55" i="114"/>
  <c r="D7" i="114" s="1"/>
  <c r="E41" i="114"/>
  <c r="D6" i="114" s="1"/>
  <c r="E27" i="114"/>
  <c r="D5" i="114" s="1"/>
  <c r="E97" i="56"/>
  <c r="E83" i="56"/>
  <c r="E69" i="56"/>
  <c r="D8" i="56" s="1"/>
  <c r="E55" i="56"/>
  <c r="D7" i="56" s="1"/>
  <c r="E41" i="56"/>
  <c r="D6" i="56" s="1"/>
  <c r="E27" i="56"/>
  <c r="I88" i="56"/>
  <c r="I87" i="56"/>
  <c r="I86" i="56"/>
  <c r="I74" i="56"/>
  <c r="I73" i="56"/>
  <c r="I72" i="56"/>
  <c r="I46" i="56"/>
  <c r="I45" i="56"/>
  <c r="I44" i="56"/>
  <c r="I32" i="56"/>
  <c r="I31" i="56"/>
  <c r="I30" i="56"/>
  <c r="I18" i="56"/>
  <c r="I17" i="56"/>
  <c r="I16" i="56"/>
  <c r="C9" i="99"/>
  <c r="C51" i="115"/>
  <c r="C28" i="115"/>
  <c r="K5" i="115"/>
  <c r="G5" i="115"/>
  <c r="B88" i="114"/>
  <c r="B89" i="114" s="1"/>
  <c r="B90" i="114" s="1"/>
  <c r="B91" i="114" s="1"/>
  <c r="B92" i="114" s="1"/>
  <c r="B93" i="114" s="1"/>
  <c r="B94" i="114" s="1"/>
  <c r="B95" i="114" s="1"/>
  <c r="B96" i="114" s="1"/>
  <c r="B74" i="114"/>
  <c r="B75" i="114" s="1"/>
  <c r="B76" i="114" s="1"/>
  <c r="B77" i="114" s="1"/>
  <c r="B78" i="114" s="1"/>
  <c r="B79" i="114" s="1"/>
  <c r="B80" i="114" s="1"/>
  <c r="B81" i="114" s="1"/>
  <c r="B82" i="114" s="1"/>
  <c r="B60" i="114"/>
  <c r="B61" i="114" s="1"/>
  <c r="B62" i="114" s="1"/>
  <c r="B63" i="114" s="1"/>
  <c r="B64" i="114" s="1"/>
  <c r="B65" i="114" s="1"/>
  <c r="B66" i="114" s="1"/>
  <c r="B67" i="114" s="1"/>
  <c r="B68" i="114" s="1"/>
  <c r="B46" i="114"/>
  <c r="B47" i="114" s="1"/>
  <c r="B48" i="114" s="1"/>
  <c r="B49" i="114" s="1"/>
  <c r="B50" i="114" s="1"/>
  <c r="B51" i="114" s="1"/>
  <c r="B52" i="114" s="1"/>
  <c r="B53" i="114" s="1"/>
  <c r="B54" i="114" s="1"/>
  <c r="B32" i="114"/>
  <c r="B33" i="114" s="1"/>
  <c r="B34" i="114" s="1"/>
  <c r="B35" i="114" s="1"/>
  <c r="B36" i="114" s="1"/>
  <c r="B37" i="114" s="1"/>
  <c r="B38" i="114" s="1"/>
  <c r="B39" i="114" s="1"/>
  <c r="B40" i="114" s="1"/>
  <c r="B18" i="114"/>
  <c r="B19" i="114" s="1"/>
  <c r="B20" i="114" s="1"/>
  <c r="B21" i="114" s="1"/>
  <c r="B22" i="114" s="1"/>
  <c r="B23" i="114" s="1"/>
  <c r="B24" i="114" s="1"/>
  <c r="B25" i="114" s="1"/>
  <c r="B26" i="114" s="1"/>
  <c r="I18" i="114"/>
  <c r="I17" i="114"/>
  <c r="D10" i="114"/>
  <c r="H35" i="37"/>
  <c r="H36" i="37"/>
  <c r="H37" i="37"/>
  <c r="H38" i="37"/>
  <c r="H39" i="37"/>
  <c r="H40" i="37"/>
  <c r="H41" i="37"/>
  <c r="H42" i="37"/>
  <c r="H43" i="37"/>
  <c r="H44" i="37"/>
  <c r="H45" i="37"/>
  <c r="H34" i="37"/>
  <c r="C10" i="71"/>
  <c r="C13" i="94"/>
  <c r="G28" i="100"/>
  <c r="G28" i="99"/>
  <c r="H47" i="87"/>
  <c r="H48" i="87"/>
  <c r="H30" i="87"/>
  <c r="H31" i="87"/>
  <c r="H32" i="87"/>
  <c r="H33" i="87"/>
  <c r="H34" i="87"/>
  <c r="H35" i="87"/>
  <c r="H36" i="87"/>
  <c r="H37" i="87"/>
  <c r="H38" i="87"/>
  <c r="H39" i="87"/>
  <c r="H40" i="87"/>
  <c r="H41" i="87"/>
  <c r="H42" i="87"/>
  <c r="H43" i="87"/>
  <c r="H44" i="87"/>
  <c r="H45" i="87"/>
  <c r="H46" i="87"/>
  <c r="H29" i="87"/>
  <c r="I41" i="111"/>
  <c r="I49" i="111"/>
  <c r="I48" i="111"/>
  <c r="I47" i="111"/>
  <c r="I46" i="111"/>
  <c r="I45" i="111"/>
  <c r="I44" i="111"/>
  <c r="I43" i="111"/>
  <c r="I42" i="111"/>
  <c r="I31" i="88"/>
  <c r="I32" i="88"/>
  <c r="I33" i="88"/>
  <c r="I34" i="88"/>
  <c r="I35" i="88"/>
  <c r="I36" i="88"/>
  <c r="I37" i="88"/>
  <c r="I38" i="88"/>
  <c r="I39" i="88"/>
  <c r="I40" i="88"/>
  <c r="I41" i="88"/>
  <c r="I42" i="88"/>
  <c r="I43" i="88"/>
  <c r="I44" i="88"/>
  <c r="I45" i="88"/>
  <c r="I46" i="88"/>
  <c r="I47" i="88"/>
  <c r="I48" i="88"/>
  <c r="I49" i="88"/>
  <c r="I30" i="88"/>
  <c r="H30" i="76"/>
  <c r="H31" i="76"/>
  <c r="H32" i="76"/>
  <c r="H33" i="76"/>
  <c r="H34" i="76"/>
  <c r="H35" i="76"/>
  <c r="H36" i="76"/>
  <c r="H37" i="76"/>
  <c r="H38" i="76"/>
  <c r="H39" i="76"/>
  <c r="H40" i="76"/>
  <c r="H41" i="76"/>
  <c r="H42" i="76"/>
  <c r="H43" i="76"/>
  <c r="H44" i="76"/>
  <c r="H45" i="76"/>
  <c r="H46" i="76"/>
  <c r="H47" i="76"/>
  <c r="H48" i="76"/>
  <c r="H29" i="76"/>
  <c r="B6" i="80"/>
  <c r="B7" i="80"/>
  <c r="B8" i="80"/>
  <c r="B9" i="80"/>
  <c r="B10" i="80"/>
  <c r="B11" i="80"/>
  <c r="B12" i="80"/>
  <c r="B13" i="80"/>
  <c r="B14" i="80"/>
  <c r="B15" i="80"/>
  <c r="B16" i="80"/>
  <c r="B17" i="80"/>
  <c r="B18" i="80"/>
  <c r="B19" i="80"/>
  <c r="B20" i="80"/>
  <c r="B21" i="80"/>
  <c r="B22" i="80"/>
  <c r="B23" i="80"/>
  <c r="B24" i="80"/>
  <c r="B25" i="80"/>
  <c r="B26" i="80"/>
  <c r="B27" i="80"/>
  <c r="B28" i="80"/>
  <c r="B29" i="80"/>
  <c r="B30" i="80"/>
  <c r="B31" i="80"/>
  <c r="B32" i="80"/>
  <c r="B33" i="80"/>
  <c r="B34" i="80"/>
  <c r="B5" i="80"/>
  <c r="C8" i="99"/>
  <c r="L8" i="111"/>
  <c r="L9" i="111"/>
  <c r="L10" i="111"/>
  <c r="L11" i="111"/>
  <c r="L12" i="111"/>
  <c r="L13" i="111"/>
  <c r="L14" i="111"/>
  <c r="L7" i="111"/>
  <c r="J25" i="87"/>
  <c r="J24" i="87"/>
  <c r="J23" i="87"/>
  <c r="J22" i="87"/>
  <c r="J21" i="87"/>
  <c r="J20" i="87"/>
  <c r="J19" i="87"/>
  <c r="J18" i="87"/>
  <c r="J17" i="87"/>
  <c r="J16" i="87"/>
  <c r="J15" i="87"/>
  <c r="J14" i="87"/>
  <c r="J13" i="87"/>
  <c r="J12" i="87"/>
  <c r="J11" i="87"/>
  <c r="J10" i="87"/>
  <c r="J9" i="87"/>
  <c r="J8" i="87"/>
  <c r="J7" i="87"/>
  <c r="J6" i="87"/>
  <c r="K7" i="76"/>
  <c r="K8" i="76"/>
  <c r="K9" i="76"/>
  <c r="K10" i="76"/>
  <c r="K11" i="76"/>
  <c r="K12" i="76"/>
  <c r="K13" i="76"/>
  <c r="K14" i="76"/>
  <c r="K15" i="76"/>
  <c r="K16" i="76"/>
  <c r="K17" i="76"/>
  <c r="K18" i="76"/>
  <c r="K19" i="76"/>
  <c r="K20" i="76"/>
  <c r="K21" i="76"/>
  <c r="K22" i="76"/>
  <c r="K23" i="76"/>
  <c r="K24" i="76"/>
  <c r="K25" i="76"/>
  <c r="K6" i="76"/>
  <c r="J7" i="88"/>
  <c r="J8" i="88"/>
  <c r="J9" i="88"/>
  <c r="J10" i="88"/>
  <c r="J11" i="88"/>
  <c r="J12" i="88"/>
  <c r="J13" i="88"/>
  <c r="J14" i="88"/>
  <c r="J15" i="88"/>
  <c r="J16" i="88"/>
  <c r="J17" i="88"/>
  <c r="J18" i="88"/>
  <c r="J19" i="88"/>
  <c r="J20" i="88"/>
  <c r="J21" i="88"/>
  <c r="J22" i="88"/>
  <c r="J23" i="88"/>
  <c r="J24" i="88"/>
  <c r="J25" i="88"/>
  <c r="J6" i="88"/>
  <c r="C8" i="100"/>
  <c r="C9" i="100"/>
  <c r="C10" i="100"/>
  <c r="C11" i="100"/>
  <c r="C12" i="100"/>
  <c r="C13" i="100"/>
  <c r="C14" i="100"/>
  <c r="C15" i="100"/>
  <c r="C16" i="100"/>
  <c r="C17" i="100"/>
  <c r="C18" i="100"/>
  <c r="C19" i="100"/>
  <c r="C20" i="100"/>
  <c r="C21" i="100"/>
  <c r="C22" i="100"/>
  <c r="C23" i="100"/>
  <c r="C24" i="100"/>
  <c r="C25" i="100"/>
  <c r="C26" i="100"/>
  <c r="C7" i="100"/>
  <c r="H50" i="75"/>
  <c r="I15" i="111"/>
  <c r="K14" i="111"/>
  <c r="K13" i="111"/>
  <c r="K12" i="111"/>
  <c r="K11" i="111"/>
  <c r="K10" i="111"/>
  <c r="K9" i="111"/>
  <c r="K8" i="111"/>
  <c r="K7" i="111"/>
  <c r="C10" i="99"/>
  <c r="C11" i="99"/>
  <c r="C12" i="99"/>
  <c r="C13" i="99"/>
  <c r="C14" i="99"/>
  <c r="C15" i="99"/>
  <c r="C16" i="99"/>
  <c r="C17" i="99"/>
  <c r="C18" i="99"/>
  <c r="C19" i="99"/>
  <c r="C20" i="99"/>
  <c r="C21" i="99"/>
  <c r="C22" i="99"/>
  <c r="C23" i="99"/>
  <c r="C24" i="99"/>
  <c r="C25" i="99"/>
  <c r="C26" i="99"/>
  <c r="C7" i="99"/>
  <c r="C60" i="36"/>
  <c r="C59" i="36"/>
  <c r="C58" i="36"/>
  <c r="C57" i="36"/>
  <c r="C56" i="36"/>
  <c r="C55" i="36"/>
  <c r="C54" i="36"/>
  <c r="C53" i="36"/>
  <c r="C52" i="36"/>
  <c r="C51" i="36"/>
  <c r="C43" i="36"/>
  <c r="C42" i="36"/>
  <c r="C41" i="36"/>
  <c r="C40" i="36"/>
  <c r="C39" i="36"/>
  <c r="C38" i="36"/>
  <c r="C37" i="36"/>
  <c r="C36" i="36"/>
  <c r="C34" i="36"/>
  <c r="C35" i="36"/>
  <c r="G8" i="16"/>
  <c r="G5" i="16"/>
  <c r="D10" i="56"/>
  <c r="D9" i="56"/>
  <c r="D5" i="56"/>
  <c r="D200" i="106"/>
  <c r="A200" i="106"/>
  <c r="D199" i="106"/>
  <c r="A199" i="106"/>
  <c r="D198" i="106"/>
  <c r="A198" i="106"/>
  <c r="D197" i="106"/>
  <c r="A197" i="106"/>
  <c r="D196" i="106"/>
  <c r="A196" i="106"/>
  <c r="D195" i="106"/>
  <c r="A195" i="106"/>
  <c r="D194" i="106"/>
  <c r="A194" i="106"/>
  <c r="D193" i="106"/>
  <c r="A193" i="106"/>
  <c r="D191" i="106"/>
  <c r="A191" i="106"/>
  <c r="D190" i="106"/>
  <c r="A190" i="106"/>
  <c r="D189" i="106"/>
  <c r="A189" i="106"/>
  <c r="D188" i="106"/>
  <c r="A188" i="106"/>
  <c r="D187" i="106"/>
  <c r="A187" i="106"/>
  <c r="D185" i="106"/>
  <c r="A185" i="106"/>
  <c r="D184" i="106"/>
  <c r="A184" i="106"/>
  <c r="D183" i="106"/>
  <c r="A183" i="106"/>
  <c r="D182" i="106"/>
  <c r="A182" i="106"/>
  <c r="D181" i="106"/>
  <c r="A181" i="106"/>
  <c r="D180" i="106"/>
  <c r="A180" i="106"/>
  <c r="D178" i="106"/>
  <c r="A178" i="106"/>
  <c r="D177" i="106"/>
  <c r="A177" i="106"/>
  <c r="D176" i="106"/>
  <c r="A176" i="106"/>
  <c r="D175" i="106"/>
  <c r="A175" i="106"/>
  <c r="D174" i="106"/>
  <c r="A174" i="106"/>
  <c r="D173" i="106"/>
  <c r="A173" i="106"/>
  <c r="D172" i="106"/>
  <c r="A172" i="106"/>
  <c r="D170" i="106"/>
  <c r="A170" i="106"/>
  <c r="D169" i="106"/>
  <c r="A169" i="106"/>
  <c r="D168" i="106"/>
  <c r="A168" i="106"/>
  <c r="D167" i="106"/>
  <c r="A167" i="106"/>
  <c r="D166" i="106"/>
  <c r="A166" i="106"/>
  <c r="D165" i="106"/>
  <c r="A165" i="106"/>
  <c r="D164" i="106"/>
  <c r="A164" i="106"/>
  <c r="D162" i="106"/>
  <c r="A162" i="106"/>
  <c r="D161" i="106"/>
  <c r="A161" i="106"/>
  <c r="D160" i="106"/>
  <c r="A160" i="106"/>
  <c r="D159" i="106"/>
  <c r="A159" i="106"/>
  <c r="D158" i="106"/>
  <c r="A158" i="106"/>
  <c r="D157" i="106"/>
  <c r="A157" i="106"/>
  <c r="D156" i="106"/>
  <c r="A156" i="106"/>
  <c r="D155" i="106"/>
  <c r="A155" i="106"/>
  <c r="D153" i="106"/>
  <c r="A153" i="106"/>
  <c r="D152" i="106"/>
  <c r="A152" i="106"/>
  <c r="D151" i="106"/>
  <c r="A151" i="106"/>
  <c r="D149" i="106"/>
  <c r="A149" i="106"/>
  <c r="D148" i="106"/>
  <c r="A148" i="106"/>
  <c r="D147" i="106"/>
  <c r="A147" i="106"/>
  <c r="D146" i="106"/>
  <c r="A146" i="106"/>
  <c r="D145" i="106"/>
  <c r="A145" i="106"/>
  <c r="D144" i="106"/>
  <c r="A144" i="106"/>
  <c r="D143" i="106"/>
  <c r="A143" i="106"/>
  <c r="D142" i="106"/>
  <c r="A142" i="106"/>
  <c r="D140" i="106"/>
  <c r="A140" i="106"/>
  <c r="D139" i="106"/>
  <c r="A139" i="106"/>
  <c r="F138" i="106"/>
  <c r="D138" i="106"/>
  <c r="A138" i="106"/>
  <c r="F137" i="106"/>
  <c r="D137" i="106"/>
  <c r="A137" i="106"/>
  <c r="A134" i="106"/>
  <c r="A135" i="106"/>
  <c r="A136" i="106"/>
  <c r="F136" i="106"/>
  <c r="D136" i="106"/>
  <c r="F135" i="106"/>
  <c r="D135" i="106"/>
  <c r="F134" i="106"/>
  <c r="D134" i="106"/>
  <c r="B133" i="106"/>
  <c r="B130" i="106" s="1"/>
  <c r="B90" i="106"/>
  <c r="B89" i="106"/>
  <c r="B88" i="106"/>
  <c r="C87" i="106"/>
  <c r="B87" i="106"/>
  <c r="B86" i="106"/>
  <c r="B85" i="106"/>
  <c r="B84" i="106"/>
  <c r="B83" i="106"/>
  <c r="B82" i="106"/>
  <c r="N69" i="106"/>
  <c r="C90" i="106" s="1"/>
  <c r="N63" i="106"/>
  <c r="C89" i="106" s="1"/>
  <c r="N56" i="106"/>
  <c r="C88" i="106" s="1"/>
  <c r="N48" i="106"/>
  <c r="N40" i="106"/>
  <c r="C86" i="106" s="1"/>
  <c r="N31" i="106"/>
  <c r="C85" i="106" s="1"/>
  <c r="N27" i="106"/>
  <c r="N18" i="106"/>
  <c r="C83" i="106" s="1"/>
  <c r="N10" i="106"/>
  <c r="C82" i="106" s="1"/>
  <c r="G10" i="106"/>
  <c r="P7" i="106"/>
  <c r="N7" i="106"/>
  <c r="L7" i="106"/>
  <c r="J7" i="106"/>
  <c r="H7" i="106"/>
  <c r="E4" i="106"/>
  <c r="D165" i="105"/>
  <c r="A165" i="105"/>
  <c r="D164" i="105"/>
  <c r="A164" i="105"/>
  <c r="D162" i="105"/>
  <c r="A162" i="105"/>
  <c r="D161" i="105"/>
  <c r="A161" i="105"/>
  <c r="D160" i="105"/>
  <c r="A160" i="105"/>
  <c r="D159" i="105"/>
  <c r="A159" i="105"/>
  <c r="D157" i="105"/>
  <c r="A157" i="105"/>
  <c r="D156" i="105"/>
  <c r="A156" i="105"/>
  <c r="D155" i="105"/>
  <c r="A155" i="105"/>
  <c r="D153" i="105"/>
  <c r="A153" i="105"/>
  <c r="D152" i="105"/>
  <c r="A152" i="105"/>
  <c r="D151" i="105"/>
  <c r="A151" i="105"/>
  <c r="D150" i="105"/>
  <c r="A150" i="105"/>
  <c r="D148" i="105"/>
  <c r="A148" i="105"/>
  <c r="D147" i="105"/>
  <c r="A147" i="105"/>
  <c r="D146" i="105"/>
  <c r="A146" i="105"/>
  <c r="D145" i="105"/>
  <c r="A145" i="105"/>
  <c r="D144" i="105"/>
  <c r="A144" i="105"/>
  <c r="D143" i="105"/>
  <c r="A143" i="105"/>
  <c r="D142" i="105"/>
  <c r="A142" i="105"/>
  <c r="D140" i="105"/>
  <c r="A140" i="105"/>
  <c r="D139" i="105"/>
  <c r="A139" i="105"/>
  <c r="D138" i="105"/>
  <c r="A138" i="105"/>
  <c r="D136" i="105"/>
  <c r="A136" i="105"/>
  <c r="D135" i="105"/>
  <c r="A135" i="105"/>
  <c r="D134" i="105"/>
  <c r="A134" i="105"/>
  <c r="D133" i="105"/>
  <c r="A133" i="105"/>
  <c r="D131" i="105"/>
  <c r="A131" i="105"/>
  <c r="D130" i="105"/>
  <c r="A130" i="105"/>
  <c r="D129" i="105"/>
  <c r="A129" i="105"/>
  <c r="D128" i="105"/>
  <c r="A128" i="105"/>
  <c r="D127" i="105"/>
  <c r="A127" i="105"/>
  <c r="A119" i="105"/>
  <c r="A120" i="105"/>
  <c r="A121" i="105"/>
  <c r="A122" i="105"/>
  <c r="A124" i="105"/>
  <c r="A125" i="105"/>
  <c r="A126" i="105"/>
  <c r="D126" i="105"/>
  <c r="D125" i="105"/>
  <c r="D124" i="105"/>
  <c r="D122" i="105"/>
  <c r="I121" i="105"/>
  <c r="D121" i="105"/>
  <c r="I120" i="105"/>
  <c r="D120" i="105"/>
  <c r="I119" i="105"/>
  <c r="D119" i="105"/>
  <c r="I118" i="105"/>
  <c r="B118" i="105"/>
  <c r="B116" i="105" s="1"/>
  <c r="I117" i="105"/>
  <c r="B70" i="105"/>
  <c r="B69" i="105"/>
  <c r="N46" i="105"/>
  <c r="C68" i="105" s="1"/>
  <c r="B68" i="105"/>
  <c r="C67" i="105"/>
  <c r="B67" i="105"/>
  <c r="B66" i="105"/>
  <c r="B65" i="105"/>
  <c r="B64" i="105"/>
  <c r="B63" i="105"/>
  <c r="B62" i="105"/>
  <c r="N55" i="105"/>
  <c r="C70" i="105" s="1"/>
  <c r="N50" i="105"/>
  <c r="C69" i="105"/>
  <c r="N41" i="105"/>
  <c r="N33" i="105"/>
  <c r="C66" i="105" s="1"/>
  <c r="N29" i="105"/>
  <c r="C65" i="105" s="1"/>
  <c r="N24" i="105"/>
  <c r="C64" i="105" s="1"/>
  <c r="N15" i="105"/>
  <c r="C63" i="105" s="1"/>
  <c r="N10" i="105"/>
  <c r="C62" i="105" s="1"/>
  <c r="G10" i="105"/>
  <c r="P7" i="105"/>
  <c r="N7" i="105"/>
  <c r="L7" i="105"/>
  <c r="J7" i="105"/>
  <c r="H7" i="105"/>
  <c r="E3" i="105"/>
  <c r="H33" i="37"/>
  <c r="D145" i="32"/>
  <c r="D131" i="32"/>
  <c r="D117" i="32"/>
  <c r="D103" i="32"/>
  <c r="D89" i="32"/>
  <c r="D75" i="32"/>
  <c r="D61" i="32"/>
  <c r="D47" i="32"/>
  <c r="D33" i="32"/>
  <c r="D19" i="32"/>
  <c r="D40" i="90"/>
  <c r="D40" i="89"/>
  <c r="I41" i="34"/>
  <c r="B41" i="34"/>
  <c r="B42" i="34" s="1"/>
  <c r="B43" i="34" s="1"/>
  <c r="B44" i="34" s="1"/>
  <c r="B45" i="34" s="1"/>
  <c r="B46" i="34" s="1"/>
  <c r="B47" i="34" s="1"/>
  <c r="B48" i="34" s="1"/>
  <c r="B49" i="34" s="1"/>
  <c r="I40" i="34"/>
  <c r="I31" i="34"/>
  <c r="B31" i="34"/>
  <c r="B32" i="34" s="1"/>
  <c r="B33" i="34" s="1"/>
  <c r="B34" i="34" s="1"/>
  <c r="B35" i="34" s="1"/>
  <c r="B36" i="34" s="1"/>
  <c r="B37" i="34" s="1"/>
  <c r="B38" i="34" s="1"/>
  <c r="B39" i="34" s="1"/>
  <c r="I30" i="34"/>
  <c r="I29" i="34"/>
  <c r="I17" i="34"/>
  <c r="B17" i="34"/>
  <c r="B18" i="34" s="1"/>
  <c r="B19" i="34" s="1"/>
  <c r="B20" i="34" s="1"/>
  <c r="B21" i="34" s="1"/>
  <c r="B22" i="34" s="1"/>
  <c r="B23" i="34" s="1"/>
  <c r="B24" i="34" s="1"/>
  <c r="B25" i="34" s="1"/>
  <c r="I16" i="34"/>
  <c r="I7" i="34"/>
  <c r="B7" i="34"/>
  <c r="B8" i="34" s="1"/>
  <c r="B9" i="34" s="1"/>
  <c r="B10" i="34" s="1"/>
  <c r="B11" i="34" s="1"/>
  <c r="B12" i="34" s="1"/>
  <c r="B13" i="34" s="1"/>
  <c r="B14" i="34" s="1"/>
  <c r="B15" i="34" s="1"/>
  <c r="I6" i="34"/>
  <c r="I5" i="34"/>
  <c r="B85" i="16"/>
  <c r="B86" i="16" s="1"/>
  <c r="B87" i="16" s="1"/>
  <c r="B88" i="16" s="1"/>
  <c r="B89" i="16" s="1"/>
  <c r="B90" i="16" s="1"/>
  <c r="B91" i="16" s="1"/>
  <c r="B92" i="16" s="1"/>
  <c r="B93" i="16" s="1"/>
  <c r="B70" i="16"/>
  <c r="B71" i="16" s="1"/>
  <c r="B72" i="16" s="1"/>
  <c r="B73" i="16" s="1"/>
  <c r="B74" i="16" s="1"/>
  <c r="B75" i="16" s="1"/>
  <c r="B76" i="16" s="1"/>
  <c r="B77" i="16" s="1"/>
  <c r="B78" i="16" s="1"/>
  <c r="B55" i="16"/>
  <c r="B56" i="16" s="1"/>
  <c r="B57" i="16" s="1"/>
  <c r="B58" i="16" s="1"/>
  <c r="B59" i="16" s="1"/>
  <c r="B60" i="16" s="1"/>
  <c r="B61" i="16" s="1"/>
  <c r="B62" i="16" s="1"/>
  <c r="B63" i="16" s="1"/>
  <c r="B40" i="16"/>
  <c r="B41" i="16" s="1"/>
  <c r="B42" i="16" s="1"/>
  <c r="B43" i="16" s="1"/>
  <c r="B44" i="16" s="1"/>
  <c r="B45" i="16" s="1"/>
  <c r="B46" i="16" s="1"/>
  <c r="B47" i="16" s="1"/>
  <c r="B48" i="16" s="1"/>
  <c r="I25" i="16"/>
  <c r="B25" i="16"/>
  <c r="B26" i="16" s="1"/>
  <c r="B27" i="16" s="1"/>
  <c r="B28" i="16" s="1"/>
  <c r="B29" i="16" s="1"/>
  <c r="B30" i="16" s="1"/>
  <c r="B31" i="16" s="1"/>
  <c r="B32" i="16" s="1"/>
  <c r="B33" i="16" s="1"/>
  <c r="I24" i="16"/>
  <c r="B88" i="56"/>
  <c r="B89" i="56" s="1"/>
  <c r="B90" i="56" s="1"/>
  <c r="B91" i="56" s="1"/>
  <c r="B92" i="56" s="1"/>
  <c r="B93" i="56" s="1"/>
  <c r="B94" i="56" s="1"/>
  <c r="B95" i="56" s="1"/>
  <c r="B96" i="56" s="1"/>
  <c r="B74" i="56"/>
  <c r="B75" i="56" s="1"/>
  <c r="B76" i="56" s="1"/>
  <c r="B77" i="56" s="1"/>
  <c r="B78" i="56" s="1"/>
  <c r="B79" i="56" s="1"/>
  <c r="B80" i="56" s="1"/>
  <c r="B81" i="56" s="1"/>
  <c r="B82" i="56" s="1"/>
  <c r="B60" i="56"/>
  <c r="B61" i="56" s="1"/>
  <c r="B62" i="56" s="1"/>
  <c r="B63" i="56" s="1"/>
  <c r="B64" i="56" s="1"/>
  <c r="B65" i="56" s="1"/>
  <c r="B66" i="56" s="1"/>
  <c r="B67" i="56" s="1"/>
  <c r="B68" i="56" s="1"/>
  <c r="B46" i="56"/>
  <c r="B47" i="56" s="1"/>
  <c r="B48" i="56" s="1"/>
  <c r="B49" i="56" s="1"/>
  <c r="B50" i="56" s="1"/>
  <c r="B51" i="56" s="1"/>
  <c r="B52" i="56" s="1"/>
  <c r="B53" i="56" s="1"/>
  <c r="B54" i="56" s="1"/>
  <c r="B32" i="56"/>
  <c r="B33" i="56" s="1"/>
  <c r="B34" i="56" s="1"/>
  <c r="B35" i="56" s="1"/>
  <c r="B36" i="56" s="1"/>
  <c r="B37" i="56" s="1"/>
  <c r="B38" i="56" s="1"/>
  <c r="B39" i="56" s="1"/>
  <c r="B40" i="56" s="1"/>
  <c r="B18" i="56"/>
  <c r="B19" i="56" s="1"/>
  <c r="B20" i="56" s="1"/>
  <c r="B21" i="56" s="1"/>
  <c r="B22" i="56" s="1"/>
  <c r="B23" i="56" s="1"/>
  <c r="B24" i="56" s="1"/>
  <c r="B25" i="56" s="1"/>
  <c r="B26" i="56" s="1"/>
  <c r="B65" i="108" l="1"/>
  <c r="B96" i="108"/>
  <c r="B4" i="108"/>
  <c r="B34" i="108"/>
  <c r="K26" i="115"/>
  <c r="K15" i="111"/>
  <c r="P3" i="105"/>
  <c r="A133" i="106"/>
  <c r="A130" i="106" s="1"/>
  <c r="C8" i="32"/>
  <c r="B50" i="32"/>
  <c r="D79" i="16"/>
  <c r="D41" i="56"/>
  <c r="C50" i="32"/>
  <c r="C92" i="32"/>
  <c r="C36" i="32"/>
  <c r="C78" i="32"/>
  <c r="C64" i="32"/>
  <c r="B36" i="32"/>
  <c r="B120" i="32"/>
  <c r="D94" i="16"/>
  <c r="D27" i="56"/>
  <c r="B64" i="32"/>
  <c r="D83" i="56"/>
  <c r="B78" i="32"/>
  <c r="D34" i="16"/>
  <c r="D27" i="114"/>
  <c r="C5" i="114"/>
  <c r="D83" i="114"/>
  <c r="B63" i="32"/>
  <c r="B4" i="95"/>
  <c r="B6" i="111"/>
  <c r="H3" i="105"/>
  <c r="J4" i="76"/>
  <c r="G5" i="99"/>
  <c r="D133" i="106"/>
  <c r="D130" i="106" s="1"/>
  <c r="A118" i="105"/>
  <c r="A116" i="105" s="1"/>
  <c r="E3" i="106"/>
  <c r="U6" i="106" s="1"/>
  <c r="D118" i="105"/>
  <c r="D116" i="105" s="1"/>
  <c r="D106" i="32"/>
  <c r="C9" i="56"/>
  <c r="E24" i="90"/>
  <c r="D36" i="32"/>
  <c r="C84" i="106"/>
  <c r="E4" i="105"/>
  <c r="C5" i="99"/>
  <c r="D120" i="32"/>
  <c r="D8" i="32"/>
  <c r="B119" i="32"/>
  <c r="L3" i="105"/>
  <c r="F16" i="56"/>
  <c r="F30" i="56" s="1"/>
  <c r="I5" i="17"/>
  <c r="E3" i="84"/>
  <c r="H16" i="56"/>
  <c r="H44" i="56" s="1"/>
  <c r="G134" i="32"/>
  <c r="B24" i="89"/>
  <c r="D16" i="56"/>
  <c r="D72" i="56" s="1"/>
  <c r="B1" i="84"/>
  <c r="C16" i="114"/>
  <c r="C30" i="114" s="1"/>
  <c r="G4" i="88"/>
  <c r="B133" i="32"/>
  <c r="F5" i="100"/>
  <c r="B5" i="99"/>
  <c r="B50" i="36"/>
  <c r="H24" i="90"/>
  <c r="B4" i="76"/>
  <c r="G4" i="95"/>
  <c r="I4" i="87"/>
  <c r="D50" i="36"/>
  <c r="N3" i="105"/>
  <c r="C33" i="36"/>
  <c r="H24" i="89"/>
  <c r="C15" i="56"/>
  <c r="E78" i="32"/>
  <c r="E120" i="32"/>
  <c r="G53" i="16"/>
  <c r="G68" i="16"/>
  <c r="B8" i="32"/>
  <c r="D64" i="16"/>
  <c r="B16" i="114"/>
  <c r="B86" i="114" s="1"/>
  <c r="I5" i="37"/>
  <c r="C106" i="32"/>
  <c r="B22" i="32"/>
  <c r="D97" i="56"/>
  <c r="I78" i="32"/>
  <c r="C120" i="32"/>
  <c r="H4" i="88"/>
  <c r="D41" i="114"/>
  <c r="C10" i="114"/>
  <c r="I50" i="32"/>
  <c r="D72" i="114"/>
  <c r="C134" i="32"/>
  <c r="B106" i="32"/>
  <c r="D69" i="114"/>
  <c r="D49" i="16"/>
  <c r="C85" i="56"/>
  <c r="G24" i="90"/>
  <c r="I92" i="32"/>
  <c r="E36" i="32"/>
  <c r="D30" i="114"/>
  <c r="B92" i="32"/>
  <c r="D55" i="56"/>
  <c r="D97" i="114"/>
  <c r="G24" i="89"/>
  <c r="I36" i="32"/>
  <c r="B5" i="37"/>
  <c r="I134" i="32"/>
  <c r="D5" i="37"/>
  <c r="D69" i="56"/>
  <c r="I64" i="32"/>
  <c r="B77" i="32"/>
  <c r="I53" i="17"/>
  <c r="G38" i="16"/>
  <c r="I22" i="32"/>
  <c r="C71" i="56"/>
  <c r="G83" i="16"/>
  <c r="B7" i="32"/>
  <c r="B91" i="32"/>
  <c r="B49" i="32"/>
  <c r="D86" i="114"/>
  <c r="D58" i="114"/>
  <c r="B35" i="32"/>
  <c r="I4" i="76"/>
  <c r="E92" i="32"/>
  <c r="F86" i="114"/>
  <c r="F44" i="114"/>
  <c r="F30" i="114"/>
  <c r="F72" i="114"/>
  <c r="F58" i="114"/>
  <c r="H72" i="114"/>
  <c r="H30" i="114"/>
  <c r="H44" i="114"/>
  <c r="I45" i="114" s="1"/>
  <c r="I16" i="114"/>
  <c r="H86" i="114"/>
  <c r="I86" i="114" s="1"/>
  <c r="H58" i="114"/>
  <c r="I60" i="114" s="1"/>
  <c r="F53" i="16"/>
  <c r="F68" i="16"/>
  <c r="F83" i="16"/>
  <c r="F38" i="16"/>
  <c r="B58" i="56"/>
  <c r="G8" i="32"/>
  <c r="C7" i="56"/>
  <c r="B5" i="100"/>
  <c r="D134" i="32"/>
  <c r="C26" i="115"/>
  <c r="C57" i="56"/>
  <c r="H83" i="16"/>
  <c r="B33" i="36"/>
  <c r="E68" i="16"/>
  <c r="I6" i="111"/>
  <c r="G4" i="87"/>
  <c r="D22" i="32"/>
  <c r="C86" i="56"/>
  <c r="G50" i="32"/>
  <c r="D24" i="90"/>
  <c r="C27" i="17"/>
  <c r="C8" i="114"/>
  <c r="E50" i="32"/>
  <c r="B24" i="90"/>
  <c r="E53" i="16"/>
  <c r="I106" i="32"/>
  <c r="B4" i="87"/>
  <c r="U6" i="105"/>
  <c r="F24" i="89"/>
  <c r="C44" i="56"/>
  <c r="G92" i="32"/>
  <c r="D64" i="32"/>
  <c r="H8" i="32"/>
  <c r="H50" i="32" s="1"/>
  <c r="E134" i="32"/>
  <c r="D38" i="16"/>
  <c r="B105" i="32"/>
  <c r="B21" i="32"/>
  <c r="G120" i="32"/>
  <c r="C58" i="56"/>
  <c r="G78" i="32"/>
  <c r="I120" i="32"/>
  <c r="C6" i="56"/>
  <c r="D92" i="32"/>
  <c r="E22" i="32"/>
  <c r="H33" i="36"/>
  <c r="B53" i="16"/>
  <c r="D83" i="16"/>
  <c r="C49" i="115"/>
  <c r="G36" i="32"/>
  <c r="C29" i="56"/>
  <c r="D78" i="32"/>
  <c r="H50" i="36"/>
  <c r="D68" i="16"/>
  <c r="G106" i="32"/>
  <c r="F24" i="90"/>
  <c r="C43" i="56"/>
  <c r="D50" i="32"/>
  <c r="K4" i="115"/>
  <c r="E38" i="16"/>
  <c r="G22" i="32"/>
  <c r="G3" i="84"/>
  <c r="E106" i="32"/>
  <c r="I68" i="16"/>
  <c r="I70" i="16"/>
  <c r="I69" i="16"/>
  <c r="E72" i="114"/>
  <c r="E86" i="114"/>
  <c r="E44" i="114"/>
  <c r="E30" i="114"/>
  <c r="E58" i="114"/>
  <c r="C72" i="56"/>
  <c r="E16" i="56"/>
  <c r="S3" i="106"/>
  <c r="I23" i="16"/>
  <c r="B30" i="56"/>
  <c r="J3" i="106"/>
  <c r="H53" i="16"/>
  <c r="B86" i="56"/>
  <c r="B44" i="56"/>
  <c r="H38" i="16"/>
  <c r="C3" i="84"/>
  <c r="G72" i="114"/>
  <c r="G44" i="114"/>
  <c r="G86" i="114"/>
  <c r="G30" i="114"/>
  <c r="G58" i="114"/>
  <c r="C53" i="16"/>
  <c r="C83" i="16"/>
  <c r="C38" i="16"/>
  <c r="C68" i="16"/>
  <c r="C22" i="16"/>
  <c r="F5" i="16"/>
  <c r="F50" i="32"/>
  <c r="F92" i="32"/>
  <c r="F22" i="32"/>
  <c r="F36" i="32"/>
  <c r="F134" i="32"/>
  <c r="F120" i="32"/>
  <c r="F78" i="32"/>
  <c r="F64" i="32"/>
  <c r="F106" i="32"/>
  <c r="B38" i="16"/>
  <c r="B83" i="16"/>
  <c r="G16" i="56"/>
  <c r="C5" i="17"/>
  <c r="G4" i="115"/>
  <c r="H72" i="56" l="1"/>
  <c r="H86" i="56"/>
  <c r="F44" i="56"/>
  <c r="D30" i="56"/>
  <c r="H58" i="56"/>
  <c r="I60" i="56" s="1"/>
  <c r="H30" i="56"/>
  <c r="I44" i="114"/>
  <c r="D58" i="56"/>
  <c r="F72" i="56"/>
  <c r="F86" i="56"/>
  <c r="D44" i="56"/>
  <c r="F58" i="56"/>
  <c r="D86" i="56"/>
  <c r="C86" i="114"/>
  <c r="C44" i="114"/>
  <c r="C58" i="114"/>
  <c r="C72" i="114"/>
  <c r="B72" i="114"/>
  <c r="B44" i="114"/>
  <c r="B58" i="114"/>
  <c r="B30" i="114"/>
  <c r="H36" i="32"/>
  <c r="I46" i="114"/>
  <c r="H22" i="32"/>
  <c r="H64" i="32"/>
  <c r="H106" i="32"/>
  <c r="H78" i="32"/>
  <c r="I59" i="114"/>
  <c r="I58" i="114"/>
  <c r="I32" i="114"/>
  <c r="I31" i="114"/>
  <c r="I30" i="114"/>
  <c r="H92" i="32"/>
  <c r="H134" i="32"/>
  <c r="I72" i="114"/>
  <c r="I73" i="114"/>
  <c r="I74" i="114"/>
  <c r="I88" i="114"/>
  <c r="H120" i="32"/>
  <c r="I83" i="16"/>
  <c r="I84" i="16"/>
  <c r="I85" i="16"/>
  <c r="I87" i="114"/>
  <c r="I40" i="16"/>
  <c r="I39" i="16"/>
  <c r="I38" i="16"/>
  <c r="E86" i="56"/>
  <c r="E30" i="56"/>
  <c r="E44" i="56"/>
  <c r="E58" i="56"/>
  <c r="E72" i="56"/>
  <c r="I54" i="16"/>
  <c r="I55" i="16"/>
  <c r="I53" i="16"/>
  <c r="G30" i="56"/>
  <c r="G72" i="56"/>
  <c r="G44" i="56"/>
  <c r="G58" i="56"/>
  <c r="G86" i="56"/>
  <c r="I58" i="56" l="1"/>
  <c r="I59" i="56"/>
</calcChain>
</file>

<file path=xl/sharedStrings.xml><?xml version="1.0" encoding="utf-8"?>
<sst xmlns="http://schemas.openxmlformats.org/spreadsheetml/2006/main" count="3329" uniqueCount="2058">
  <si>
    <t>Nr.</t>
  </si>
  <si>
    <t>Beschreibung</t>
  </si>
  <si>
    <t>Status</t>
  </si>
  <si>
    <t>Interessen, Erwartungen</t>
  </si>
  <si>
    <t>regelmässiger Kontakt</t>
  </si>
  <si>
    <t>Einfluss auf Entwicklung</t>
  </si>
  <si>
    <t>Auswirkungen</t>
  </si>
  <si>
    <t>Trend</t>
  </si>
  <si>
    <t>Bedrohung durch neue Mitbewerber</t>
  </si>
  <si>
    <t>Verhandlungsstärke der Kunden</t>
  </si>
  <si>
    <t>Bedrohung durch Ersatzprodukte</t>
  </si>
  <si>
    <t>Chancen</t>
  </si>
  <si>
    <t>Stärken</t>
  </si>
  <si>
    <t>Hauptgefahren</t>
  </si>
  <si>
    <t>Hauptchancen</t>
  </si>
  <si>
    <t>Szenario</t>
  </si>
  <si>
    <t>Umsatz</t>
  </si>
  <si>
    <t>Kunden</t>
  </si>
  <si>
    <t>Kennzahl</t>
  </si>
  <si>
    <t>Strategien</t>
  </si>
  <si>
    <t>Produkt/DL:</t>
  </si>
  <si>
    <t>Wertkette ID:</t>
  </si>
  <si>
    <t>Unterstützungsprozesse</t>
  </si>
  <si>
    <t>Bezeichnung</t>
  </si>
  <si>
    <t>Primäraktivitäten</t>
  </si>
  <si>
    <t>Produktion</t>
  </si>
  <si>
    <t>Kundenservice</t>
  </si>
  <si>
    <t>Interne Kennzahlen</t>
  </si>
  <si>
    <t>Erläuterungen</t>
  </si>
  <si>
    <t>Vor- und Nachteile</t>
  </si>
  <si>
    <t>Externe Kennzahlen</t>
  </si>
  <si>
    <t>Bsp. Abwanderungsrate
(Anzahl Bewohner/Anz. Bewohner pro Periode)*100%</t>
  </si>
  <si>
    <t>Die Abwanderungsrate ist ein Indikator, der die Wohnattraktivität misst.</t>
  </si>
  <si>
    <t>+ Einfach zu ermitteln
+ Rasche Aussage zur Situation
- gleichzeitige Zuwanderung wird nicht berücksichtig
- die Interpratation lässt grossen Spielraum</t>
  </si>
  <si>
    <t>Gefahren</t>
  </si>
  <si>
    <t>Mission</t>
  </si>
  <si>
    <t>Relativer Marktanteil</t>
  </si>
  <si>
    <t>Mögliche Massnahmen</t>
  </si>
  <si>
    <t>Einkauf/Beschaffung</t>
  </si>
  <si>
    <t>Infrastruktur</t>
  </si>
  <si>
    <t>Bemerkungen</t>
  </si>
  <si>
    <t>Qualität</t>
  </si>
  <si>
    <t>Politische Einflussfaktoren</t>
  </si>
  <si>
    <t>Einflussfaktoren</t>
  </si>
  <si>
    <t>Ökonomische Einflussfaktoren</t>
  </si>
  <si>
    <t>Soziologische Einflussfaktoren</t>
  </si>
  <si>
    <t>Technologische Einflussfaktoren</t>
  </si>
  <si>
    <t>Rechtliche Einflussfaktoren</t>
  </si>
  <si>
    <t>Ökologische Einflussfaktoren</t>
  </si>
  <si>
    <t>Produkt 4</t>
  </si>
  <si>
    <t>Produkt 5</t>
  </si>
  <si>
    <t>Produkt 6</t>
  </si>
  <si>
    <t>Vision</t>
  </si>
  <si>
    <t xml:space="preserve"> W E R T E K E T T E   P O R T E R</t>
  </si>
  <si>
    <t>Compétences</t>
  </si>
  <si>
    <t>Perspektive</t>
  </si>
  <si>
    <t>http://www.controlling-wiki.com/de/index.php/Potenzialanalyse</t>
  </si>
  <si>
    <t>Analyse SWOT</t>
  </si>
  <si>
    <t>Qualité</t>
  </si>
  <si>
    <t>Remarques</t>
  </si>
  <si>
    <t>mittel</t>
  </si>
  <si>
    <t>No.</t>
  </si>
  <si>
    <t>häufiger Kontakt</t>
  </si>
  <si>
    <t>seltener Kontakt</t>
  </si>
  <si>
    <t>contacts rares</t>
  </si>
  <si>
    <t>Anspruchsgruppe</t>
  </si>
  <si>
    <t>Stärke der Interessen</t>
  </si>
  <si>
    <t>Einfluss</t>
  </si>
  <si>
    <t>Influence</t>
  </si>
  <si>
    <t>Mesures possibles</t>
  </si>
  <si>
    <t>Statut</t>
  </si>
  <si>
    <t>Facteurs d'influence</t>
  </si>
  <si>
    <t>Impact</t>
  </si>
  <si>
    <t>Verhandlungsstärke der Lieferanten</t>
  </si>
  <si>
    <t>Menace de nouveaux entrants</t>
  </si>
  <si>
    <t>Pouvoir de négociation des fournisseurs</t>
  </si>
  <si>
    <t>Pouvoir de négociation des clients</t>
  </si>
  <si>
    <t>Mitbewerber/Rivalität</t>
  </si>
  <si>
    <t>Désignation</t>
  </si>
  <si>
    <t>Degré de danger</t>
  </si>
  <si>
    <t>Impact sur développm.</t>
  </si>
  <si>
    <t>Produkt 2</t>
  </si>
  <si>
    <t>Produkt 3</t>
  </si>
  <si>
    <t>Part de marché relative</t>
  </si>
  <si>
    <t>Produit 2</t>
  </si>
  <si>
    <t>Produit 3</t>
  </si>
  <si>
    <t>Produit 4</t>
  </si>
  <si>
    <t>Produit 5</t>
  </si>
  <si>
    <t>Produit 6</t>
  </si>
  <si>
    <t>C H A Î N E   D E   V A L E U R   D E  P O R T E R</t>
  </si>
  <si>
    <t>Activités de soutien</t>
  </si>
  <si>
    <t>Activités principales</t>
  </si>
  <si>
    <t>Beschreibung der Aktivitäten</t>
  </si>
  <si>
    <t>Technologische Entwicklung / F&amp;E</t>
  </si>
  <si>
    <t>Human Ressources Management</t>
  </si>
  <si>
    <t>Eingangslogistik (intern)</t>
  </si>
  <si>
    <t>Développement technologique / R&amp;D</t>
  </si>
  <si>
    <t>Gestion des ressources humaines</t>
  </si>
  <si>
    <t>Logistique interne</t>
  </si>
  <si>
    <t>Ausgangslogistik (extern)</t>
  </si>
  <si>
    <t>Marketing&amp;Verkauf</t>
  </si>
  <si>
    <t>Infrastructure</t>
  </si>
  <si>
    <t>Logistique externe</t>
  </si>
  <si>
    <t>Marketing&amp;Vente</t>
  </si>
  <si>
    <t>Service à la clientèle</t>
  </si>
  <si>
    <t>Kurz-, mittel, langfristig</t>
  </si>
  <si>
    <t>Compétences clé</t>
  </si>
  <si>
    <t>Chances principales</t>
  </si>
  <si>
    <t>Dangers principaux</t>
  </si>
  <si>
    <t>Quelle</t>
  </si>
  <si>
    <t>Chiffres clé internes</t>
  </si>
  <si>
    <t>Chiffre clé</t>
  </si>
  <si>
    <t>Explications</t>
  </si>
  <si>
    <t>Source</t>
  </si>
  <si>
    <t>Influence sur le dével.</t>
  </si>
  <si>
    <t>Chiffres clé externes</t>
  </si>
  <si>
    <t>Étendue des dommages</t>
  </si>
  <si>
    <t>Stärken / Schwächen -&gt; interne Faktoren</t>
  </si>
  <si>
    <t>Pondération</t>
  </si>
  <si>
    <t>Gewichtung</t>
  </si>
  <si>
    <t>Chancen / Gefahren -&gt; externe Faktoren</t>
  </si>
  <si>
    <t>Forces</t>
  </si>
  <si>
    <t>Stratégies</t>
  </si>
  <si>
    <t>Dangers</t>
  </si>
  <si>
    <t>Perspective</t>
  </si>
  <si>
    <t>Nr. Abhängigkeit</t>
  </si>
  <si>
    <t>Conçu pour:</t>
  </si>
  <si>
    <t>Entwickelt für:</t>
  </si>
  <si>
    <t>Conçu par:</t>
  </si>
  <si>
    <t>Aktualisiert am:</t>
  </si>
  <si>
    <t>Schwächen</t>
  </si>
  <si>
    <t>Faktoren, die dies begünstigen</t>
  </si>
  <si>
    <t>Schadens-ausmass</t>
  </si>
  <si>
    <t>Probabilité d'occurrence</t>
  </si>
  <si>
    <t>Best</t>
  </si>
  <si>
    <t>Base</t>
  </si>
  <si>
    <t>Worst</t>
  </si>
  <si>
    <t>Höhe des Einflusses</t>
  </si>
  <si>
    <t>Grösse der Gruppe</t>
  </si>
  <si>
    <t>Taille du groupe</t>
  </si>
  <si>
    <t>Chancen (+) und 
Gefahren (-)</t>
  </si>
  <si>
    <t>Chances (+) et 
Dangers (-)</t>
  </si>
  <si>
    <t>Schlüsselfaktor</t>
  </si>
  <si>
    <t>Produkt, Sortiment</t>
  </si>
  <si>
    <t>Preise, Konditionen</t>
  </si>
  <si>
    <t>Kundendienst</t>
  </si>
  <si>
    <t>Kostenniveau</t>
  </si>
  <si>
    <t>Modernität der Anlagen</t>
  </si>
  <si>
    <t>Produktivität</t>
  </si>
  <si>
    <t>Standort, Logistik</t>
  </si>
  <si>
    <t>Versorgungsengpässe</t>
  </si>
  <si>
    <t>Zulieferqualität</t>
  </si>
  <si>
    <t>Preisabhängigkeit</t>
  </si>
  <si>
    <t>Absatz</t>
  </si>
  <si>
    <t>Beschaffung</t>
  </si>
  <si>
    <t>Ausstattung</t>
  </si>
  <si>
    <t>F&amp;E</t>
  </si>
  <si>
    <t>Schlanke, flexible Organisation</t>
  </si>
  <si>
    <t>Fluktuationsrate, Krankenstand</t>
  </si>
  <si>
    <t>Personal</t>
  </si>
  <si>
    <t>Finanzkraft, Liquidität</t>
  </si>
  <si>
    <t>Standort, Raumreserven</t>
  </si>
  <si>
    <t>Controlling</t>
  </si>
  <si>
    <t>Entscheidungswege</t>
  </si>
  <si>
    <t>Verwaltung</t>
  </si>
  <si>
    <t>Umweltbelastung, Energieverbrauch</t>
  </si>
  <si>
    <t>Marktanteil, Marktwachstum, Marktstruktur</t>
  </si>
  <si>
    <t>Markenname, Markenimage</t>
  </si>
  <si>
    <t>Lieferzeiten, Termintreue, Zuverlässigkeit</t>
  </si>
  <si>
    <t>Vertriebsorganisation</t>
  </si>
  <si>
    <t>Motivation und Engagement der MA</t>
  </si>
  <si>
    <t xml:space="preserve">Führungsinstrumente, Management </t>
  </si>
  <si>
    <t>Ausbildung, Qualifikation der MA</t>
  </si>
  <si>
    <t>Konkurrenz</t>
  </si>
  <si>
    <t xml:space="preserve">                                                                Vorteil</t>
  </si>
  <si>
    <t xml:space="preserve">                                                             Avantage</t>
  </si>
  <si>
    <t>Concurrence</t>
  </si>
  <si>
    <t xml:space="preserve">Wechselkursabhängigkeit </t>
  </si>
  <si>
    <t>Prix, conditions</t>
  </si>
  <si>
    <t>Nom de marque, image de marque</t>
  </si>
  <si>
    <t>Service clients</t>
  </si>
  <si>
    <t>Organisation de la distribution</t>
  </si>
  <si>
    <t>Niveau de coût</t>
  </si>
  <si>
    <t>Modernité de l'équipement</t>
  </si>
  <si>
    <t>Productivité</t>
  </si>
  <si>
    <t>Dépendance des prix</t>
  </si>
  <si>
    <t>Qualité des fournisseurs</t>
  </si>
  <si>
    <t>Innovation, brevets</t>
  </si>
  <si>
    <t>Innovation, Patente</t>
  </si>
  <si>
    <t>Savoir-faire</t>
  </si>
  <si>
    <t>Know-how</t>
  </si>
  <si>
    <t>Équipement</t>
  </si>
  <si>
    <t>Motivation et engagement des collab.</t>
  </si>
  <si>
    <t>Outils de gestion, management</t>
  </si>
  <si>
    <t>Formation, qualification des collab.</t>
  </si>
  <si>
    <t>Solidité financière, liquidité</t>
  </si>
  <si>
    <t>Processus de décision</t>
  </si>
  <si>
    <t>R &amp; D</t>
  </si>
  <si>
    <t>Distribution</t>
  </si>
  <si>
    <t>Production</t>
  </si>
  <si>
    <t>Personnel</t>
  </si>
  <si>
    <t>Administration</t>
  </si>
  <si>
    <t>Approvisionne.</t>
  </si>
  <si>
    <t>Vergleichsobjekte</t>
  </si>
  <si>
    <t>Wir</t>
  </si>
  <si>
    <t>Nous</t>
  </si>
  <si>
    <t>l</t>
  </si>
  <si>
    <t>u</t>
  </si>
  <si>
    <t>Gefahren-grad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</si>
  <si>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</si>
  <si>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</si>
  <si>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</si>
  <si>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</si>
  <si>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</si>
  <si>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</si>
  <si>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</si>
  <si>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</si>
  <si>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</si>
  <si>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</si>
  <si>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Phasen</t>
  </si>
  <si>
    <t>Phases</t>
  </si>
  <si>
    <t>Fragen</t>
  </si>
  <si>
    <t>Questions</t>
  </si>
  <si>
    <t>Instrumente</t>
  </si>
  <si>
    <t>extern</t>
  </si>
  <si>
    <t>externe</t>
  </si>
  <si>
    <t>intern</t>
  </si>
  <si>
    <t>interne</t>
  </si>
  <si>
    <t>Analyse</t>
  </si>
  <si>
    <t>IST-Zustand</t>
  </si>
  <si>
    <t>Wer sind wir? 
Wo stehen wir?</t>
  </si>
  <si>
    <t>SOLL-Zustand</t>
  </si>
  <si>
    <t>Szenarien</t>
  </si>
  <si>
    <t>Stakeholderanalyse</t>
  </si>
  <si>
    <t>PESTEL  Analyse</t>
  </si>
  <si>
    <t>Analyse PESTEL</t>
  </si>
  <si>
    <t>Zukunftsszenarien</t>
  </si>
  <si>
    <t>Entwicklungstrends</t>
  </si>
  <si>
    <t>Fünf-Kräfte-Modell</t>
  </si>
  <si>
    <t>5 forces de Porter</t>
  </si>
  <si>
    <t>Portfolioanalyse</t>
  </si>
  <si>
    <t>Kennzahlen</t>
  </si>
  <si>
    <t>Benchmarking</t>
  </si>
  <si>
    <t>Wie erreichen wir unsere Ziele?</t>
  </si>
  <si>
    <t>Comment atteindre les objectifs</t>
  </si>
  <si>
    <t>SWOT-Analyse</t>
  </si>
  <si>
    <t>Strategien entwickeln</t>
  </si>
  <si>
    <t>Vision/Mission</t>
  </si>
  <si>
    <t>Strategy Map</t>
  </si>
  <si>
    <t>Wie setzen wir um? Wie sichern wir den Erfolg?</t>
  </si>
  <si>
    <t>Massnahmenplan</t>
  </si>
  <si>
    <t>Businessplan</t>
  </si>
  <si>
    <t>Führungscockpit</t>
  </si>
  <si>
    <t>weites Umfeld</t>
  </si>
  <si>
    <t>nahes Umfeld</t>
  </si>
  <si>
    <t>hoch</t>
  </si>
  <si>
    <t>Einfluss der Stakeholder</t>
  </si>
  <si>
    <t>gering</t>
  </si>
  <si>
    <t>Bedrohung neue Mitbewerber</t>
  </si>
  <si>
    <t>Verhandlungs-stärke Lieferanten</t>
  </si>
  <si>
    <t>Verhandlungs-stärke Kunden</t>
  </si>
  <si>
    <t>Pouvoir de nég. clients</t>
  </si>
  <si>
    <t>Mitbewerber/ Rivalität</t>
  </si>
  <si>
    <t>Ressourcen</t>
  </si>
  <si>
    <t>Ressources</t>
  </si>
  <si>
    <t>Fähigkeiten</t>
  </si>
  <si>
    <t>Strategische Wichtigkeit</t>
  </si>
  <si>
    <t>Importance stratégique</t>
  </si>
  <si>
    <t xml:space="preserve">
- Wertvoll für den Kunden
- Schwer substituierbar</t>
  </si>
  <si>
    <t xml:space="preserve">
- Précieux pour le client
- Difficile à substituer</t>
  </si>
  <si>
    <t>Empirische Daten</t>
  </si>
  <si>
    <t>Aktuelle Situation</t>
  </si>
  <si>
    <t>Vergangenheit</t>
  </si>
  <si>
    <t>Gegenwart</t>
  </si>
  <si>
    <t>Zukunft</t>
  </si>
  <si>
    <t>Données empiriques</t>
  </si>
  <si>
    <t>Situation actuelle</t>
  </si>
  <si>
    <t>Passé</t>
  </si>
  <si>
    <t>Présent</t>
  </si>
  <si>
    <t>Eintretenswahrscheinlichkeit</t>
  </si>
  <si>
    <t>Schadensausmass</t>
  </si>
  <si>
    <t>Kein Handlungsbedarf</t>
  </si>
  <si>
    <t>Handlungsbedarf</t>
  </si>
  <si>
    <t>Akuter Handlungsbedarf</t>
  </si>
  <si>
    <t>faible</t>
  </si>
  <si>
    <t>Étendue des dégâts</t>
  </si>
  <si>
    <t>Action urgente</t>
  </si>
  <si>
    <t>Opportunités</t>
  </si>
  <si>
    <t>Finanzen</t>
  </si>
  <si>
    <t>Prozesse</t>
  </si>
  <si>
    <t>Potenziale</t>
  </si>
  <si>
    <t>Clients</t>
  </si>
  <si>
    <t>Finances</t>
  </si>
  <si>
    <t>Processus</t>
  </si>
  <si>
    <t>Potentiel</t>
  </si>
  <si>
    <t>Was ist die Kostenstruktur? Welche Kernelemente verursachen die höchsten Kosten?</t>
  </si>
  <si>
    <t>Quelle est la structure des coûts ? Quels sont les éléments clés qui génèrent le plus de coûts ?</t>
  </si>
  <si>
    <t xml:space="preserve">Was bieten Sie den Kunden an? </t>
  </si>
  <si>
    <t>Welche Produkte wünschen sie wirklich?</t>
  </si>
  <si>
    <t>Sind sie interessiert?</t>
  </si>
  <si>
    <t>Wie erreichen Sie den Kunden?</t>
  </si>
  <si>
    <t>Was sind ihre Bedürfnisse?</t>
  </si>
  <si>
    <t>Was sind die Kunden bereit zu zahlen? Wie will der Kunde bezahlen? Wie werden Einnahmen generiert?</t>
  </si>
  <si>
    <t xml:space="preserve">Wie möchten die Kunden beliefert werden? </t>
  </si>
  <si>
    <t>Welche Distributionskanäle?</t>
  </si>
  <si>
    <t>Welche Kernkompetenzen sind nötig?</t>
  </si>
  <si>
    <t>Welche Ressourcen sind unbedingt nötig?</t>
  </si>
  <si>
    <t>Welche Trümpfe habe ich?</t>
  </si>
  <si>
    <t xml:space="preserve">Welches sind meine Kernaktivitäten? </t>
  </si>
  <si>
    <t xml:space="preserve">Welche Expertise brauche ich? </t>
  </si>
  <si>
    <t>Was ist unverzichtbar?</t>
  </si>
  <si>
    <t>Qu’offrez vous aux clients ?</t>
  </si>
  <si>
    <t>Sont-ils intéressés ?</t>
  </si>
  <si>
    <t>Quels sont leurs besoins ?</t>
  </si>
  <si>
    <t>Quel montant le client est-il d’accord de payer ? Comment le client veut-il payer ? Comment générer des rentrées ?</t>
  </si>
  <si>
    <t>Quels sont les canaux de distribution ?</t>
  </si>
  <si>
    <t>Quelles sont les compétences clés indispensables?</t>
  </si>
  <si>
    <t>Quelles sont les ressources indispensables?</t>
  </si>
  <si>
    <t>Quels sont mes « atouts » ?</t>
  </si>
  <si>
    <t>De qui suis-je dépendant ?</t>
  </si>
  <si>
    <t>Quelles sont mes activités principales ?</t>
  </si>
  <si>
    <t>Quelle est l’expertise nécessaire ?</t>
  </si>
  <si>
    <t>Qu’est-ce qui est indispensable ?</t>
  </si>
  <si>
    <t>x!A192</t>
  </si>
  <si>
    <t>x!A236</t>
  </si>
  <si>
    <t>Business Model</t>
  </si>
  <si>
    <t>Qui sommes-nous? 
Où sommes-nous?</t>
  </si>
  <si>
    <t>Scénarios</t>
  </si>
  <si>
    <t>Analyse des parties prenantes</t>
  </si>
  <si>
    <t>Scénarios d'avenir</t>
  </si>
  <si>
    <t>Tendances de développement</t>
  </si>
  <si>
    <t>Analyse de portefeuille</t>
  </si>
  <si>
    <t>Comment atteindre nos objectifs ?</t>
  </si>
  <si>
    <t>Comment réaliser ? Comment assurer le succès ?</t>
  </si>
  <si>
    <t>Plan des mesures</t>
  </si>
  <si>
    <t>Tableau de bord</t>
  </si>
  <si>
    <t>Contexte large</t>
  </si>
  <si>
    <t>Contexte restreint</t>
  </si>
  <si>
    <t>contacts fréquents</t>
  </si>
  <si>
    <t>contacts réguliers</t>
  </si>
  <si>
    <t>Influence des parties prenantes</t>
  </si>
  <si>
    <t>grande</t>
  </si>
  <si>
    <t>petite</t>
  </si>
  <si>
    <t>Groupe de parties prenantes</t>
  </si>
  <si>
    <t>Intérêt, attentes</t>
  </si>
  <si>
    <t>Etendue de l'intérêt</t>
  </si>
  <si>
    <t>Etendue de l'influence</t>
  </si>
  <si>
    <t>Facteurs d'influence politique</t>
  </si>
  <si>
    <t>Intensité de l'impact</t>
  </si>
  <si>
    <t>Facteurs d'influence économique</t>
  </si>
  <si>
    <t>Facteurs d'influence sociologique</t>
  </si>
  <si>
    <t>Facteurs d'influence technologique</t>
  </si>
  <si>
    <t>Facteurs d'influence écologique</t>
  </si>
  <si>
    <t>Facteurs d'influence législative</t>
  </si>
  <si>
    <t>Pouvoir de nég. fournisseurs</t>
  </si>
  <si>
    <t>Menace de nouv. entrants</t>
  </si>
  <si>
    <t>Produits de substitution</t>
  </si>
  <si>
    <t>Concurrence / rivalité</t>
  </si>
  <si>
    <t>Menace des produits de substitution</t>
  </si>
  <si>
    <t>Ten-
dance</t>
  </si>
  <si>
    <t>Chiffre d'affaires</t>
  </si>
  <si>
    <t>Achats / approvisionnements</t>
  </si>
  <si>
    <t xml:space="preserve">Production </t>
  </si>
  <si>
    <t>No. activités</t>
  </si>
  <si>
    <t>Description des activités principales</t>
  </si>
  <si>
    <t>court, moy., long terme</t>
  </si>
  <si>
    <t>Facteur clé</t>
  </si>
  <si>
    <t>Produit, assortiment</t>
  </si>
  <si>
    <t>Part du marché, croissance, structure</t>
  </si>
  <si>
    <t>Délais de livraison, respect des délais, fiabilité</t>
  </si>
  <si>
    <t>Pollution, consommation d'énergie</t>
  </si>
  <si>
    <t>Emplacement, logistique</t>
  </si>
  <si>
    <t>Pénuries d'approvisionnement</t>
  </si>
  <si>
    <t>Dépendance du taux de change</t>
  </si>
  <si>
    <t>Organisation "lean" et flexible</t>
  </si>
  <si>
    <t>Pyramide des âges</t>
  </si>
  <si>
    <t>Taux de fluctuation, absentéisme</t>
  </si>
  <si>
    <t>Altersstruktur</t>
  </si>
  <si>
    <t>Emplacement, espaces à disposition</t>
  </si>
  <si>
    <t>Avantages - désavantages</t>
  </si>
  <si>
    <t>Futur</t>
  </si>
  <si>
    <t>Scénario</t>
  </si>
  <si>
    <t>Facteurs favorisants</t>
  </si>
  <si>
    <t>élevée</t>
  </si>
  <si>
    <t>moyenne</t>
  </si>
  <si>
    <t>Aucune action nécessaire</t>
  </si>
  <si>
    <t>Action nécessaire</t>
  </si>
  <si>
    <t>Objets de comparaison</t>
  </si>
  <si>
    <t>Forces / faiblesses -&gt; facteurs internes</t>
  </si>
  <si>
    <t>Faiblesses</t>
  </si>
  <si>
    <t>No. dépendance</t>
  </si>
  <si>
    <t>Outils</t>
  </si>
  <si>
    <t>Stärken / Schwächen</t>
  </si>
  <si>
    <t>Forces / faiblesses</t>
  </si>
  <si>
    <t>Chancen / Gefahren</t>
  </si>
  <si>
    <t>Opportunités / dangers</t>
  </si>
  <si>
    <t>Key Partnerships</t>
  </si>
  <si>
    <t>Key Activities</t>
  </si>
  <si>
    <t>Value Propositions</t>
  </si>
  <si>
    <t>Customer Relationship</t>
  </si>
  <si>
    <t>Customer Segments</t>
  </si>
  <si>
    <t>Key Resources</t>
  </si>
  <si>
    <t>Channels</t>
  </si>
  <si>
    <t>Cost Structure</t>
  </si>
  <si>
    <t>Revenue Streams</t>
  </si>
  <si>
    <t>Mis à jour le :</t>
  </si>
  <si>
    <t>Quels sont les produits qu’ils désirent véritablement ?</t>
  </si>
  <si>
    <t>Welche Beziehungen bauen Sie mit den einzelnen Kundensegmenten auf? persönlich? virtuell? zurückhaltend? etc.</t>
  </si>
  <si>
    <t>Quelles sont les relations que vous souhaitez entretenir avec les différents segments de clients ? Relations personnelles ? Virtuelles ? Réservées ? etc.</t>
  </si>
  <si>
    <t>Comment atteindre le client ?</t>
  </si>
  <si>
    <t xml:space="preserve">Comment les clients souhaitent-ils être fournis ? </t>
  </si>
  <si>
    <t xml:space="preserve">Welche Partner und Lieferanten bringen mir einen Mehrwert? </t>
  </si>
  <si>
    <t xml:space="preserve">Quels sont les partenaires et les fournisseurs qui m’apportent une plus-value ? </t>
  </si>
  <si>
    <t>Von wem bin ich abhängig?</t>
  </si>
  <si>
    <t>Kernaktivitäten</t>
  </si>
  <si>
    <t>Kern- kompetenzen</t>
  </si>
  <si>
    <t>Processus principaux</t>
  </si>
  <si>
    <t>Kernprozesse</t>
  </si>
  <si>
    <t>Produkte &amp; Dienstleistungen</t>
  </si>
  <si>
    <t>Nachfrage des Produktes</t>
  </si>
  <si>
    <t>Demande du produit</t>
  </si>
  <si>
    <t>Alleinstellungsmerkmal (USP)</t>
  </si>
  <si>
    <t>Argument publicitaire unique (USP)</t>
  </si>
  <si>
    <t>USP</t>
  </si>
  <si>
    <t>Nachfrage</t>
  </si>
  <si>
    <t>Demande</t>
  </si>
  <si>
    <t>Chiffre d'affaire</t>
  </si>
  <si>
    <t>Profitabilität</t>
  </si>
  <si>
    <t>Rentabilité</t>
  </si>
  <si>
    <t>Loyalität/Bindung</t>
  </si>
  <si>
    <t>Sehr profitable aber permanent wechselbereit</t>
  </si>
  <si>
    <t>Très rentable mais prêt à changer constamment</t>
  </si>
  <si>
    <t>Hoch profitabel und sehr loyale Kunden</t>
  </si>
  <si>
    <t>Clients très rentables et très fidèle</t>
  </si>
  <si>
    <t>Sehr geringe Profitabilität und Loyalität</t>
  </si>
  <si>
    <t>Geringe Profitabilität aber hohe Loyalität</t>
  </si>
  <si>
    <t>Faible rentabilité, mais grande loyauté</t>
  </si>
  <si>
    <t>Très faible rentabilité et loyauté</t>
  </si>
  <si>
    <t>Loyauté/Lien</t>
  </si>
  <si>
    <t>Kunde</t>
  </si>
  <si>
    <t>Client</t>
  </si>
  <si>
    <t>Loyalität</t>
  </si>
  <si>
    <t>Loyauté</t>
  </si>
  <si>
    <t>Profitabi-lität</t>
  </si>
  <si>
    <t>ABC-Kunde</t>
  </si>
  <si>
    <t>Client ABC</t>
  </si>
  <si>
    <t>Potenzial</t>
  </si>
  <si>
    <t>Mesures possible</t>
  </si>
  <si>
    <t>Sources de revenus</t>
  </si>
  <si>
    <t>Kostenstruktur</t>
  </si>
  <si>
    <t>Structure des coûts</t>
  </si>
  <si>
    <t>Kostenträger</t>
  </si>
  <si>
    <t>Coûts</t>
  </si>
  <si>
    <t>TOTAL</t>
  </si>
  <si>
    <t>Beinfluss-barkeit?</t>
  </si>
  <si>
    <t>Einnahmequellen</t>
  </si>
  <si>
    <t>Einnahmequelle</t>
  </si>
  <si>
    <t>Source de revenu</t>
  </si>
  <si>
    <t>in %</t>
  </si>
  <si>
    <t>en %</t>
  </si>
  <si>
    <t>Gestion de projets</t>
  </si>
  <si>
    <t>Projektmanagement</t>
  </si>
  <si>
    <t>S T A K E H O L D E R - A N A L Y S E</t>
  </si>
  <si>
    <t>A N A L Y S E   D E S   P A R T I E S   P R E N A N T E S</t>
  </si>
  <si>
    <t>Unsere Vision 
(wo stehen wir in 10-20 Jahren?)</t>
  </si>
  <si>
    <t>Notre vision 
(Où serons-nous dans 10 à 20 ans ?)</t>
  </si>
  <si>
    <t>S T R A T E G I E N</t>
  </si>
  <si>
    <t>Wie soll der Kunde erreicht werden?</t>
  </si>
  <si>
    <t>Gewünschte Kundenbeziehung?</t>
  </si>
  <si>
    <t>Comment atteindre le client?</t>
  </si>
  <si>
    <t>Relation client souhaité?</t>
  </si>
  <si>
    <t>Distributionskanäle</t>
  </si>
  <si>
    <t>Canaux de distribution</t>
  </si>
  <si>
    <t>Kernkompetenzen</t>
  </si>
  <si>
    <t>Ressources &amp; Compétences</t>
  </si>
  <si>
    <t>Difficile à substituer</t>
  </si>
  <si>
    <t>Schwer substituierbar</t>
  </si>
  <si>
    <t>sehr</t>
  </si>
  <si>
    <t>wenig</t>
  </si>
  <si>
    <t>très</t>
  </si>
  <si>
    <t>peu</t>
  </si>
  <si>
    <t>gross</t>
  </si>
  <si>
    <t>grand</t>
  </si>
  <si>
    <t>klein</t>
  </si>
  <si>
    <t>petit</t>
  </si>
  <si>
    <t>M A N A G E M E N T   S  T  R A T É G I Q U E</t>
  </si>
  <si>
    <t>P E S T E L - A N A L Y S E</t>
  </si>
  <si>
    <t>A N A L Y S E   P E S T E L</t>
  </si>
  <si>
    <t>5  - K R Ä F T E - M O D E L L   (P O R T E R)</t>
  </si>
  <si>
    <t>5  F O R C E S  D E  P O R T E R</t>
  </si>
  <si>
    <t>R E S S O U R C E N  &amp;   K E R N K O M P E T E N Z E N</t>
  </si>
  <si>
    <t>R E S S O U R C E S   &amp;  C O M P É T E N C E S   C L É</t>
  </si>
  <si>
    <t>P O T E N Z I A L A N A L Y S E</t>
  </si>
  <si>
    <t>A N A L Y S E   D U  P O T E N T I E L</t>
  </si>
  <si>
    <t>K E N N Z A H L E N</t>
  </si>
  <si>
    <t>C H I F F R E S   C L É</t>
  </si>
  <si>
    <t>Z U K U N F T S S Z E N A R I E N</t>
  </si>
  <si>
    <t>S C E N A R I O S   D'A V E N I R</t>
  </si>
  <si>
    <t>B E N C H M A R K I N G</t>
  </si>
  <si>
    <t>A N A L Y S E   S W O T</t>
  </si>
  <si>
    <t>S W O T - A N A L Y S E</t>
  </si>
  <si>
    <t>S T R A T E G Y   M A P</t>
  </si>
  <si>
    <t>T H E   B U S I N E S S   M O D E L   C A N V A S</t>
  </si>
  <si>
    <t xml:space="preserve"> T H E   B U S I N E S S   M O D E L   C A N V A S</t>
  </si>
  <si>
    <t>P R O D U K T E   &amp;   D I E N S T L E I S T U N G E N</t>
  </si>
  <si>
    <t>S E G M E N T A T I O N   D E S   C L I E N T S</t>
  </si>
  <si>
    <t>K U N D E N S E G M E N T I E R U N G</t>
  </si>
  <si>
    <t>E I N N A H M E Q U E L L E N</t>
  </si>
  <si>
    <t>S O U R C E S   D E   R E V E N U S</t>
  </si>
  <si>
    <t>K O S T E N S T R U K T U R</t>
  </si>
  <si>
    <t>S T R U C T U R E   D E S   C O Û T S</t>
  </si>
  <si>
    <t>Produkt/Dienstleistung</t>
  </si>
  <si>
    <t>Forces principales</t>
  </si>
  <si>
    <t>Faiblesses principales</t>
  </si>
  <si>
    <t>Mehrwert für Kunden</t>
  </si>
  <si>
    <t>Plus value pour clients</t>
  </si>
  <si>
    <t>Aktivität</t>
  </si>
  <si>
    <t>Activité</t>
  </si>
  <si>
    <t>Entwickelt von:</t>
  </si>
  <si>
    <t>Hauptstärken</t>
  </si>
  <si>
    <t>Hauptschwächen</t>
  </si>
  <si>
    <t>Unterstützungs-prozesse</t>
  </si>
  <si>
    <t>Produits &amp; Prestations de services</t>
  </si>
  <si>
    <t>P R O D U I T S   &amp;   P R E S T A T I O N S  D E  S E R V I C E S</t>
  </si>
  <si>
    <t>Produit/Prestations de service</t>
  </si>
  <si>
    <t>Marktwachstum</t>
  </si>
  <si>
    <t>Croissance du marché</t>
  </si>
  <si>
    <t>Produkt</t>
  </si>
  <si>
    <t>Produit</t>
  </si>
  <si>
    <t>Umsatz Unternehmen</t>
  </si>
  <si>
    <t>Umsatz des stärksten Konkurrenten</t>
  </si>
  <si>
    <t>Chiffre d'affaires entreprise</t>
  </si>
  <si>
    <t>M A T R I C E   M c   K I N S E Y</t>
  </si>
  <si>
    <t>M c   K I N S E Y   P O R T F O L I O</t>
  </si>
  <si>
    <t>M A T R I C E   B C G</t>
  </si>
  <si>
    <t>B C G   M A T R I X</t>
  </si>
  <si>
    <t>Attrait du marché</t>
  </si>
  <si>
    <t>Position concurrentielle</t>
  </si>
  <si>
    <t>Position verteidigen</t>
  </si>
  <si>
    <t>Selektiver Ausbau</t>
  </si>
  <si>
    <t>Ausbau mit Investitionen</t>
  </si>
  <si>
    <t>Expandiere begrenzt oder ernte</t>
  </si>
  <si>
    <t>Gewinnorientierung</t>
  </si>
  <si>
    <t>Desinvestition</t>
  </si>
  <si>
    <t>Verteidigen und Schwerpunkt verlagern</t>
  </si>
  <si>
    <t>Selektion/ Gewinnorientierung</t>
  </si>
  <si>
    <t>Expandieren</t>
  </si>
  <si>
    <t>Auswählen</t>
  </si>
  <si>
    <t>Abschöpfen</t>
  </si>
  <si>
    <t>Expansion sélective</t>
  </si>
  <si>
    <t>Expansion avec investissement</t>
  </si>
  <si>
    <t>Expansion modeste ou récolter</t>
  </si>
  <si>
    <t>Défendre la position</t>
  </si>
  <si>
    <t>Orientation bénéfice</t>
  </si>
  <si>
    <t>Désinvestissement</t>
  </si>
  <si>
    <t>Sélection/ orientation bénéfice</t>
  </si>
  <si>
    <t>Défendre et changer le focus</t>
  </si>
  <si>
    <t>Expansion</t>
  </si>
  <si>
    <t>Sélectionner</t>
  </si>
  <si>
    <t xml:space="preserve">Écrémage </t>
  </si>
  <si>
    <t>S T R A T É G I E S</t>
  </si>
  <si>
    <t>Markt-attraktivität</t>
  </si>
  <si>
    <t>Chiffre d'affaires du concurrent le plus fort</t>
  </si>
  <si>
    <t>Wettbewerbs-position</t>
  </si>
  <si>
    <t>M A R K T S E G M E N T I E R U N G</t>
  </si>
  <si>
    <t>S E G M E N T A T I O N   D U   M A R C H É</t>
  </si>
  <si>
    <t>Markt</t>
  </si>
  <si>
    <t>Marché</t>
  </si>
  <si>
    <t>Segmente</t>
  </si>
  <si>
    <t>--</t>
  </si>
  <si>
    <t>Langue (a,f)</t>
  </si>
  <si>
    <t>Strategische Geschäftseinheiten</t>
  </si>
  <si>
    <t>Domaine d'activité stratégique</t>
  </si>
  <si>
    <t>S T R A T E G I S C H E   G E S C H Ä F T S E I N H E I T E N   (SGE)</t>
  </si>
  <si>
    <t>D O M A I N E   D' A C T I V I T É   S T R A T É G I Q U E   (DAS)</t>
  </si>
  <si>
    <t>SGE</t>
  </si>
  <si>
    <t>DAS</t>
  </si>
  <si>
    <t>Synergieeffekte</t>
  </si>
  <si>
    <t>Effets de synergies</t>
  </si>
  <si>
    <t>Marktsegmente</t>
  </si>
  <si>
    <t>Eigenständigkeit</t>
  </si>
  <si>
    <t>Indépendance</t>
  </si>
  <si>
    <t>Probabilité d'occur-rence en %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</si>
  <si>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</si>
  <si>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</si>
  <si>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</si>
  <si>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</si>
  <si>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</si>
  <si>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</si>
  <si>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</si>
  <si>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</si>
  <si>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</si>
  <si>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</si>
  <si>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</si>
  <si>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</si>
  <si>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</si>
  <si>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</si>
  <si>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</si>
  <si>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</si>
  <si>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</si>
  <si>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</si>
  <si>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</si>
  <si>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</si>
  <si>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</si>
  <si>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</si>
  <si>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</si>
  <si>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</si>
  <si>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</si>
  <si>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</si>
  <si>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</si>
  <si>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</si>
  <si>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</si>
  <si>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</si>
  <si>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</si>
  <si>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</si>
  <si>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</si>
  <si>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</si>
  <si>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</si>
  <si>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</si>
  <si>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</si>
  <si>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</si>
  <si>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</si>
  <si>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</si>
  <si>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</si>
  <si>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</si>
  <si>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</si>
  <si>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</si>
  <si>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</si>
  <si>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</si>
  <si>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</si>
  <si>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</si>
  <si>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</si>
  <si>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</si>
  <si>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</si>
  <si>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</si>
  <si>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</si>
  <si>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</si>
  <si>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</si>
  <si>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Étendue de l'impact</t>
  </si>
  <si>
    <t>Ausmass der Auswirkungen</t>
  </si>
  <si>
    <t>Eintretens-wahrscheinlich-keit</t>
  </si>
  <si>
    <t>Risques</t>
  </si>
  <si>
    <t>Risiken</t>
  </si>
  <si>
    <t>K U N D E N B E Z I E H U N G</t>
  </si>
  <si>
    <t>R E L A T I O N   C L I E N T</t>
  </si>
  <si>
    <t>D I S T R I B U T I O N S K A N Ä L E</t>
  </si>
  <si>
    <t>C A N A U X   D E   D I S T R I B U T I O N</t>
  </si>
  <si>
    <t>trifft voll zu</t>
  </si>
  <si>
    <t>trifft teilweise zu</t>
  </si>
  <si>
    <t xml:space="preserve">correspond tout à fait </t>
  </si>
  <si>
    <t xml:space="preserve">correspond partiellement </t>
  </si>
  <si>
    <t xml:space="preserve">ne correspond pas du tout </t>
  </si>
  <si>
    <t>trifft überhaupt nicht zu</t>
  </si>
  <si>
    <t>trifft eher zu</t>
  </si>
  <si>
    <t>trifft eher nicht zu</t>
  </si>
  <si>
    <t xml:space="preserve">correspond plutôt </t>
  </si>
  <si>
    <t>correspond peu</t>
  </si>
  <si>
    <t>Nos propositions de valeur correspondent aux besoins de nos clients</t>
  </si>
  <si>
    <t>Nos marges sont élevées</t>
  </si>
  <si>
    <t>Nos revenus sont prévisibles</t>
  </si>
  <si>
    <t>Nous avons des flux de revenus récurrents et des achats répétés fréquents</t>
  </si>
  <si>
    <t>Nos flux de revenus sont diversifiés</t>
  </si>
  <si>
    <t>Nos flux de revenus sont durables</t>
  </si>
  <si>
    <t>Nous facturons ce pour quoi les clients ont réellement envie de payer</t>
  </si>
  <si>
    <t>Nos coûts sont prévisibles</t>
  </si>
  <si>
    <t>Notre structure de coûts est correctement adaptée à notre modèle d'affaires</t>
  </si>
  <si>
    <t>Nous bénéficions d'économies d'échelle</t>
  </si>
  <si>
    <t>CUSTOMER RELATIONSHIP</t>
  </si>
  <si>
    <t>REVENUE STREAMS</t>
  </si>
  <si>
    <t>COST STRUCTURE</t>
  </si>
  <si>
    <t>Le taux de roulement de la clientèle est faible</t>
  </si>
  <si>
    <t>La clientèle est bien segmentée</t>
  </si>
  <si>
    <t>Nous acquérons régulièrement de nouveaux clients</t>
  </si>
  <si>
    <t>CUSTOMER SEGMENTS</t>
  </si>
  <si>
    <t>La pénétration des canaux est bonne</t>
  </si>
  <si>
    <t>CHANNELS</t>
  </si>
  <si>
    <t>Notre marque est forte</t>
  </si>
  <si>
    <t>Nos ressources clés sont difficiles à reproduire pour nos concurrents</t>
  </si>
  <si>
    <t>Les besoins en ressources sont prévisibles</t>
  </si>
  <si>
    <t>KEY RESSOURCES</t>
  </si>
  <si>
    <t>Nous exécutons efficacement nos activités clés</t>
  </si>
  <si>
    <t>Nos activités clés sont difficilement copiables</t>
  </si>
  <si>
    <t xml:space="preserve">La qualité d'exécution est élevée </t>
  </si>
  <si>
    <t>L'équilibre entre les exécutions internes et les activités sous-traitées est idéale</t>
  </si>
  <si>
    <t>KEY ACTIVITIES</t>
  </si>
  <si>
    <t>Nous sommes orientés partenaires et nous travaillons avec eux lorsque cela est nécessaire</t>
  </si>
  <si>
    <t>Nous entretenons de bonnes relations de travail avec nos partenaires clés</t>
  </si>
  <si>
    <t>KEY PARTNERSHIP</t>
  </si>
  <si>
    <t>/</t>
  </si>
  <si>
    <t xml:space="preserve"> von </t>
  </si>
  <si>
    <t xml:space="preserve"> de </t>
  </si>
  <si>
    <t>Kreisgrösse</t>
  </si>
  <si>
    <t>Auswirkung:</t>
  </si>
  <si>
    <t>Impact:</t>
  </si>
  <si>
    <t>Les canaux sont très intégrés</t>
  </si>
  <si>
    <t>Zusammenfassung</t>
  </si>
  <si>
    <t>Résumé</t>
  </si>
  <si>
    <t>Fragen:</t>
  </si>
  <si>
    <t>Questions:</t>
  </si>
  <si>
    <t>Nos propositions de valeur ont de forts effets sur le réseau (Networking)</t>
  </si>
  <si>
    <t>Unsere Margen sind hoch</t>
  </si>
  <si>
    <t>Unsere Erträge sind vorhersehbar</t>
  </si>
  <si>
    <t>Wir haben wiederkehrende Einnahmen und häufige wiederholte Käufe</t>
  </si>
  <si>
    <t>Unsere Einnahmequellen sind diversifiziert</t>
  </si>
  <si>
    <t>Unsere Einnahmequellen sind nachhaltig</t>
  </si>
  <si>
    <t>Nous encaissons nos revenus avant d'engager nos dépenses</t>
  </si>
  <si>
    <t>Die Höhe der Rechnungsbeträge entsprechen dem, was der Kunde bereit ist zu bezahlen</t>
  </si>
  <si>
    <t>Nos mécanismes de fixation des prix permettent de capter tout ce que le client est prêt à payer</t>
  </si>
  <si>
    <t>Unsere Kosten sind vorhersehbar</t>
  </si>
  <si>
    <t>Unsere Kostenstruktur ist richtig auf unser Geschäftsmodell abgestimmt</t>
  </si>
  <si>
    <t>Wir profitieren von Skaleneffekten</t>
  </si>
  <si>
    <t>Die Fluktuationsrate der Kunden ist gering</t>
  </si>
  <si>
    <t>Die Kundensegmentierung ist gut</t>
  </si>
  <si>
    <t>Wir gewinnen regelmässig neue Kunden</t>
  </si>
  <si>
    <t xml:space="preserve">Die Vertriebskanäle werden von unseren Kunden einfach identifiziert </t>
  </si>
  <si>
    <t>Die Vertriebskanäle sind sehr stark integriert</t>
  </si>
  <si>
    <t>Les canaux sont sources d'économie d'envergure (economies of scope)</t>
  </si>
  <si>
    <t>Die Qualität der Beziehung entspricht der Kundensegmentierung</t>
  </si>
  <si>
    <t>Unsere Marke ist stark</t>
  </si>
  <si>
    <t>Unsere wichtigsten Ressourcen sind für Konkurrenten schwierig zu kopieren</t>
  </si>
  <si>
    <t>Der Bedarf an Ressourcen ist vorhersehbar</t>
  </si>
  <si>
    <t xml:space="preserve">Wir setzen unser Kerngeschäft effektiv um </t>
  </si>
  <si>
    <t>Unsere Kernaktivitäten sind schwierig zu kopieren</t>
  </si>
  <si>
    <t>Die Ausführungsqualität ist hoch</t>
  </si>
  <si>
    <t>Die Balance zwischen internen und ausgelagerten Tätigkeiten ist ideal</t>
  </si>
  <si>
    <t>Wir pflegen eine gute Zusammenarbeit mit unseren wichtigsten Partnern</t>
  </si>
  <si>
    <t>Wir ziehen die Erträge ein bevor wir weitere Verpflichtungen eingehen</t>
  </si>
  <si>
    <t>Unsere Preisgestaltung entspricht dem, was der Kunde bereit ist zu bezahlen</t>
  </si>
  <si>
    <t>Les clients repèrent facilement nos canaux de distribution</t>
  </si>
  <si>
    <t>C A N V A S :  S T Ä R K E N   &amp;   S C H W Ä C H E N</t>
  </si>
  <si>
    <t>C A N V A S :   F O R C E S   &amp;   F A I B L E S S E S</t>
  </si>
  <si>
    <t>C A N V A S : C H A N C E N   &amp;   G E F A H R E N</t>
  </si>
  <si>
    <t>C A N V A S : O P P O R T U N I T É S   &amp;  D A N G E R S</t>
  </si>
  <si>
    <t>Nous pouvons générer des revenus récurrents en convertissant des produits en services</t>
  </si>
  <si>
    <t>Il existe des compléments ou des extensions possibles de notre proposition de valeur</t>
  </si>
  <si>
    <t>Nous pourrions accomplir d'autres tâches pour nos clients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</si>
  <si>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</si>
  <si>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</si>
  <si>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</si>
  <si>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Nous avons des occasions de ventes croisées/associées soit en interne, soit avec des partenaires</t>
  </si>
  <si>
    <t>Nous pourrions rajouter ou créer d'autres flux de revenus</t>
  </si>
  <si>
    <t>Nous pouvons augmenter les prix</t>
  </si>
  <si>
    <t xml:space="preserve">Nous avons des flux de revenus appelés à disparaître </t>
  </si>
  <si>
    <t>Nous pouvons réduire nos coûts</t>
  </si>
  <si>
    <t>Certains coûts risquent de devenir imprévisibles</t>
  </si>
  <si>
    <t>Certains coûts menacent d'augmenter plus rapidement que les revenus correspondants</t>
  </si>
  <si>
    <t>Nous pourrions mieux servir nos clients grâce à une segmentation plus fine</t>
  </si>
  <si>
    <t>Notre marché risque d'être bientôt saturé</t>
  </si>
  <si>
    <t>Nos concurrents menacent nos parts de marché</t>
  </si>
  <si>
    <t>Il y a une probabilité que nos clients nous quittent</t>
  </si>
  <si>
    <t>Nous pourrions améliorer l'intégration de nos canaux</t>
  </si>
  <si>
    <t>Nous pourrions trouver de nouveaux canaux partenaires complémentaires</t>
  </si>
  <si>
    <t>Nous pourrions augmenter nos marges en servant directement nos clients</t>
  </si>
  <si>
    <t>Nous pouvons améliorer l'adéquation des canaux et des segments de clients</t>
  </si>
  <si>
    <t>Nos concurrents menacent nos canaux de distribution</t>
  </si>
  <si>
    <t>Nos canaux de distribution risquent de ne plus être pertinents/adaptés pour nos clients</t>
  </si>
  <si>
    <t>Le suivi clients recèle un potentiel d'amélioration</t>
  </si>
  <si>
    <t>Nous pourrions resserrer nos relations avec nos clients</t>
  </si>
  <si>
    <t>Nous pourrions améliorer la personnalisation</t>
  </si>
  <si>
    <t>Nos relations avec les clients risquent de se détériorer</t>
  </si>
  <si>
    <t>Nous pouvons utiliser moins de ressources coûteuses pour arriver au même résultat</t>
  </si>
  <si>
    <t>Nous avons des ressources clés qui sont sous-exploitées</t>
  </si>
  <si>
    <t>Nous avons des brevets ou d'autres découvertes inexploités qui pourraient avoir de la valeur pour d'autres</t>
  </si>
  <si>
    <t>Nous risquons d'être confrontés à une rupture de l'offre de certaines ressources</t>
  </si>
  <si>
    <t>La qualité de nos ressources est menacée</t>
  </si>
  <si>
    <t>Nous pouvons standardiser certaines activités clés</t>
  </si>
  <si>
    <t>Un support informatique pourrait améliorer notre performance</t>
  </si>
  <si>
    <t>La qualité de nos activités est menacée</t>
  </si>
  <si>
    <t>Il existe des opportunités de ventes-croisées/associées avec nos partenaires</t>
  </si>
  <si>
    <t>Les canaux de distribution de partenaires pourraient nous aider à toucher davantage de clients</t>
  </si>
  <si>
    <t>Nos partenaires pourraient compléter notre proposition de valeur</t>
  </si>
  <si>
    <t>Nous risquons de perdre des partenaires</t>
  </si>
  <si>
    <t>Nos partenaires pourraient collaborer avec des concurrents</t>
  </si>
  <si>
    <t>Nous sommes trop dépendants de certains partenaires</t>
  </si>
  <si>
    <t>Total Punkte :</t>
  </si>
  <si>
    <t>Total points :</t>
  </si>
  <si>
    <t>Anzahl</t>
  </si>
  <si>
    <t>Wir können wiederkehrende Einnahmen generieren, indem wir von Produkte Dienstleistungen ableiten</t>
  </si>
  <si>
    <t>Es gibt Ersatzprodukte und -dienstleistungen</t>
  </si>
  <si>
    <t>Nos clients seraient disposés à payer pour d'autres produits et services</t>
  </si>
  <si>
    <t>Wir können zusätzliche Einnahmequellen generieren oder neu entwickeln</t>
  </si>
  <si>
    <t>Wir können die Preise erhöhen</t>
  </si>
  <si>
    <t>Nos marges sont menacées par des concurrents, et/ou des nouvelles technologies</t>
  </si>
  <si>
    <t>Wir sind von einem oder mehreren Einkommensquellen abhängig</t>
  </si>
  <si>
    <t>Wir können unsere Kosten senken</t>
  </si>
  <si>
    <t>Einige Kosten können unberechenbar werden</t>
  </si>
  <si>
    <t>Einige Kosten drohen schneller zu wachsen als die entsprechenden Einkünfte</t>
  </si>
  <si>
    <t>Nous pourrions servir de nouveaux segments de clientèle</t>
  </si>
  <si>
    <t>Wir können neue Kundensegemente bedienen</t>
  </si>
  <si>
    <t>Es besteht die Gefahr, dass unser Markt bald gesättigt ist</t>
  </si>
  <si>
    <t>Unsere Konkurrenten bedrohen unseren Marktanteil</t>
  </si>
  <si>
    <t>Es besteht die Möglichkeit, dass wir Kunden verlieren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</si>
  <si>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</si>
  <si>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</si>
  <si>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</si>
  <si>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Wir können unsere Margen steigern indem wir unsere Kunden direkt bedienen</t>
  </si>
  <si>
    <t>Unsere Konkurrenten bedrohen unsere Vertriebskanäle</t>
  </si>
  <si>
    <t>Die Kundenbetreuung kann verbessert werden</t>
  </si>
  <si>
    <t>Wir können die Beziehungen zu unseren Kunden stärken</t>
  </si>
  <si>
    <t>Nous avons identifié et "éliminé" les clients non rentables</t>
  </si>
  <si>
    <t>Wir haben die unrentablen Kunden identifiziert und "beseitigt"</t>
  </si>
  <si>
    <t>Nous avons automatisé certaines relations</t>
  </si>
  <si>
    <t>Wir haben gewisse Beziehungen automatisiert</t>
  </si>
  <si>
    <t>Es besteht das Risiko, dass sich die Beziehungen zu unseren Kunden verschlechtert</t>
  </si>
  <si>
    <t>Wir können billigere Ressourcen einsetzen um das gleiche Resultat zu erzielen</t>
  </si>
  <si>
    <t>Wir besitzen Kernressourcen, die zu wenig genutzt werden</t>
  </si>
  <si>
    <t>Wir besitzen Patente oder andere ungenutzte Erfindungen, die für andere von Wert sein könnten</t>
  </si>
  <si>
    <t>Es besteht das Risiko, dass einige Ressourcen knapp werden könnten</t>
  </si>
  <si>
    <t>Die Qualität unserer Ressourcen sind in Gefahr</t>
  </si>
  <si>
    <t>Wir können einige Kernaktivitäten standardisieren</t>
  </si>
  <si>
    <t>Wir können allgemein unsere Leistung verbessern</t>
  </si>
  <si>
    <t>Eine Informatikunterstützung könnte unsere Leistung steigern</t>
  </si>
  <si>
    <t>Kernaktivitäten könnten gestört werden</t>
  </si>
  <si>
    <t>Eine verstärkte Zusammenarbeit mit unseren Partnern würde helfen, uns auf unser Kerngeschäft zu konzentrieren</t>
  </si>
  <si>
    <t>Es bestehen Möglichkeiten Gegengeschäfte mit unseren Partnern zu tätigen</t>
  </si>
  <si>
    <t>Die Vertriebskanäle unserer Partner könnten uns helfen, zusätzliche Kunden zu erreichen</t>
  </si>
  <si>
    <t>Wir riskieren, Partner zu verlieren</t>
  </si>
  <si>
    <t>Unser Partner könnten mit den Konkurrenten zusammenarbeiten</t>
  </si>
  <si>
    <t>Wir sind von einigen Partnern zu stark abhängig</t>
  </si>
  <si>
    <t>Unsere Kunden sind bereit für zusätzliche Produkte oder Dienstleistungen zu bezahlen</t>
  </si>
  <si>
    <t>Wir haben Einnahmequellen, die bald versiegen werden</t>
  </si>
  <si>
    <t>Aufgrund einer feineren Segmentierung,  können wir unsere Kunden besser bedienen</t>
  </si>
  <si>
    <t>Die Qualität unserer Aktivitäten ist in Gefahr</t>
  </si>
  <si>
    <t>Nous pourrions améliorer notre performance de manière générale</t>
  </si>
  <si>
    <t>Impact (1 - 10)</t>
  </si>
  <si>
    <t>Menaces</t>
  </si>
  <si>
    <t>Opportunités / menaces -&gt; facteurs externes</t>
  </si>
  <si>
    <t>Opportunités / menaces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</si>
  <si>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</si>
  <si>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</si>
  <si>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</si>
  <si>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</si>
  <si>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</si>
  <si>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</si>
  <si>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</si>
  <si>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</si>
  <si>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</si>
  <si>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</si>
  <si>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</si>
  <si>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</si>
  <si>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</si>
  <si>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</si>
  <si>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</si>
  <si>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</si>
  <si>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</si>
  <si>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</si>
  <si>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</si>
  <si>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</si>
  <si>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</si>
  <si>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</si>
  <si>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</si>
  <si>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</si>
  <si>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</si>
  <si>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</si>
  <si>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</si>
  <si>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</si>
  <si>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</si>
  <si>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</si>
  <si>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</si>
  <si>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</si>
  <si>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</si>
  <si>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</si>
  <si>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</si>
  <si>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</si>
  <si>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</si>
  <si>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</si>
  <si>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</si>
  <si>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</si>
  <si>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</si>
  <si>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</si>
  <si>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</si>
  <si>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</si>
  <si>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</si>
  <si>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</si>
  <si>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</si>
  <si>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</si>
  <si>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</si>
  <si>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</si>
  <si>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</si>
  <si>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</si>
  <si>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</si>
  <si>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</si>
  <si>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</si>
  <si>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</si>
  <si>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</si>
  <si>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</si>
  <si>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</si>
  <si>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</si>
  <si>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</si>
  <si>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</si>
  <si>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</si>
  <si>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</si>
  <si>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</si>
  <si>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</si>
  <si>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</si>
  <si>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</si>
  <si>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</si>
  <si>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</si>
  <si>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</si>
  <si>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</si>
  <si>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s19</t>
  </si>
  <si>
    <t>s20</t>
  </si>
  <si>
    <t xml:space="preserve">
</t>
  </si>
  <si>
    <t>Auswirkung 
(1 - 10)</t>
  </si>
  <si>
    <t>Interesse der Stakeholder</t>
  </si>
  <si>
    <t xml:space="preserve">
</t>
  </si>
  <si>
    <t>contact info@2imanagement.ch</t>
  </si>
  <si>
    <t>English</t>
  </si>
  <si>
    <t>Italiano</t>
  </si>
  <si>
    <t>Segment</t>
  </si>
  <si>
    <t>Segments du marché</t>
  </si>
  <si>
    <t>Intérêt des parties prenantes</t>
  </si>
  <si>
    <t>Ressource 1</t>
  </si>
  <si>
    <t>Ressource 2</t>
  </si>
  <si>
    <t>Product 1</t>
  </si>
  <si>
    <t>Product 2</t>
  </si>
  <si>
    <t>Client 1</t>
  </si>
  <si>
    <t>Client 2</t>
  </si>
  <si>
    <t>Risk 1</t>
  </si>
  <si>
    <t>Risk 2</t>
  </si>
  <si>
    <t>Revenu 1</t>
  </si>
  <si>
    <t>Groupe 2</t>
  </si>
  <si>
    <t>Möchten Sie das Programm "Cockpit" öffnen?</t>
  </si>
  <si>
    <t>Voulez-vous ouvrir le programme "Tableau de bord"?</t>
  </si>
  <si>
    <t>Fasi</t>
  </si>
  <si>
    <t>Domande</t>
  </si>
  <si>
    <t>Strumenti</t>
  </si>
  <si>
    <t>esterno</t>
  </si>
  <si>
    <t>interno</t>
  </si>
  <si>
    <t>Analisi</t>
  </si>
  <si>
    <t>Scenari</t>
  </si>
  <si>
    <t>Analisi degli stakeholder</t>
  </si>
  <si>
    <t>Scenari futuri</t>
  </si>
  <si>
    <t>Tendenze di sviluppo</t>
  </si>
  <si>
    <t>Modello delle 5 forze</t>
  </si>
  <si>
    <t>Analisi del portafoglio</t>
  </si>
  <si>
    <t>Attività principali</t>
  </si>
  <si>
    <t>Risorse &amp; Competenze</t>
  </si>
  <si>
    <t>Processi principali</t>
  </si>
  <si>
    <t>Prodotti &amp; Servizi</t>
  </si>
  <si>
    <t>Cifre di riferimento</t>
  </si>
  <si>
    <t>Clienti</t>
  </si>
  <si>
    <t>Mercato</t>
  </si>
  <si>
    <t>Attuazione &amp; Controlling</t>
  </si>
  <si>
    <t>Come raggiungere gli obiettivi</t>
  </si>
  <si>
    <t>Analisi SWOT</t>
  </si>
  <si>
    <t>Gestione di progetti</t>
  </si>
  <si>
    <t>Strategie</t>
  </si>
  <si>
    <t>Come raggiungiamo i nostri obiettivi?</t>
  </si>
  <si>
    <t>Visione / Missione</t>
  </si>
  <si>
    <t>Mappa strategica</t>
  </si>
  <si>
    <t>Come concretizzare? Come garantire il successo?</t>
  </si>
  <si>
    <t>Fonti di reddito</t>
  </si>
  <si>
    <t>Struttura dei costi</t>
  </si>
  <si>
    <t>Piano delle misure</t>
  </si>
  <si>
    <t>Business plan</t>
  </si>
  <si>
    <t>Cockpit di gestione</t>
  </si>
  <si>
    <t>Contesto ampio</t>
  </si>
  <si>
    <t>Contesto ristretto</t>
  </si>
  <si>
    <t>Noi</t>
  </si>
  <si>
    <t>Contatti frequenti</t>
  </si>
  <si>
    <t>Contatti regolari</t>
  </si>
  <si>
    <t>Contatti rari</t>
  </si>
  <si>
    <t>alto</t>
  </si>
  <si>
    <t>Influsso degli stakeholder</t>
  </si>
  <si>
    <t>basso</t>
  </si>
  <si>
    <t>piccolo</t>
  </si>
  <si>
    <t>Interesse degli stakeholder</t>
  </si>
  <si>
    <t>N.</t>
  </si>
  <si>
    <t>Gruppo di stakeholder</t>
  </si>
  <si>
    <t>Interessi, attese</t>
  </si>
  <si>
    <t>Intensità degli interessi</t>
  </si>
  <si>
    <t>Intensità dell'influsso</t>
  </si>
  <si>
    <t>Misure possibili</t>
  </si>
  <si>
    <t>Statuto</t>
  </si>
  <si>
    <t>Dimensioni del gruppo</t>
  </si>
  <si>
    <t>Fattori d'influsso politico</t>
  </si>
  <si>
    <t>Fattori d'influsso</t>
  </si>
  <si>
    <t>Impatto</t>
  </si>
  <si>
    <t>Intensità dell'impatto</t>
  </si>
  <si>
    <t>Fattori d'influsso economico</t>
  </si>
  <si>
    <t>Fattori d'influsso sociologico</t>
  </si>
  <si>
    <t>Fattori d'influsso tecnologico</t>
  </si>
  <si>
    <t>Fattori d'influsso ecologico</t>
  </si>
  <si>
    <t>Fattori d'influsso legislativo</t>
  </si>
  <si>
    <t>Minaccia di nuovi entranti</t>
  </si>
  <si>
    <t>Potere contrattuale dei fornitori</t>
  </si>
  <si>
    <t>Potere contrattuale dei clienti</t>
  </si>
  <si>
    <t>Minaccia di prodotti sostitutivi</t>
  </si>
  <si>
    <t>Concorrenza / Rivalità</t>
  </si>
  <si>
    <t>Designazione</t>
  </si>
  <si>
    <t>Grado di pericolo</t>
  </si>
  <si>
    <t xml:space="preserve">Impatto sullo sviluppo </t>
  </si>
  <si>
    <t>Crescita del mercato</t>
  </si>
  <si>
    <t>Quota di mercato relativa</t>
  </si>
  <si>
    <t>Fatturato</t>
  </si>
  <si>
    <t>Osservazioni</t>
  </si>
  <si>
    <t>Prodotto 2</t>
  </si>
  <si>
    <t>Prodotto 3</t>
  </si>
  <si>
    <t>Prodotto 4</t>
  </si>
  <si>
    <t>Prodotto 5</t>
  </si>
  <si>
    <t>Prodotto 6</t>
  </si>
  <si>
    <t>Prodotto</t>
  </si>
  <si>
    <t>Fatturato azienda</t>
  </si>
  <si>
    <t>Fatturato del concorrente più forte</t>
  </si>
  <si>
    <t>Attrattività del mercato</t>
  </si>
  <si>
    <t>Posizione competitiva</t>
  </si>
  <si>
    <t>Difendere la posizione</t>
  </si>
  <si>
    <t>Crescita selettiva</t>
  </si>
  <si>
    <t>Crescita con investimenti</t>
  </si>
  <si>
    <t>Espansione modesta o mietitura</t>
  </si>
  <si>
    <t>Orientamento al profitto</t>
  </si>
  <si>
    <t>Disinvestimento</t>
  </si>
  <si>
    <t>Selezione / Orientamento al profitto</t>
  </si>
  <si>
    <t>Difendere e rifocalizzare</t>
  </si>
  <si>
    <t>Espandere</t>
  </si>
  <si>
    <t>Selezionare</t>
  </si>
  <si>
    <t xml:space="preserve">Scremare </t>
  </si>
  <si>
    <t>Attività di supporto</t>
  </si>
  <si>
    <t>Attività primarie</t>
  </si>
  <si>
    <t>Acquisti / Approvvigionamenti</t>
  </si>
  <si>
    <t>Sviluppo della tecnologia / R &amp; D</t>
  </si>
  <si>
    <t>Gestione delle risorse umane</t>
  </si>
  <si>
    <t>Infrastruttura</t>
  </si>
  <si>
    <t>Logistica in entrata (interna)</t>
  </si>
  <si>
    <t xml:space="preserve">Produzione </t>
  </si>
  <si>
    <t>Logistica in uscita (esterna)</t>
  </si>
  <si>
    <t>Marketing &amp; Vendite</t>
  </si>
  <si>
    <t>Servizi post-vendita</t>
  </si>
  <si>
    <t>Prodotto / Servizio:</t>
  </si>
  <si>
    <t>ID catena del valore</t>
  </si>
  <si>
    <t xml:space="preserve">Descrizione delle attività </t>
  </si>
  <si>
    <t>Attività</t>
  </si>
  <si>
    <t xml:space="preserve">A N A L I S I   D E L  P O T E N Z I A L E </t>
  </si>
  <si>
    <t>Concorrenza</t>
  </si>
  <si>
    <t>Fattore chiave</t>
  </si>
  <si>
    <t>Prodotto, assortimento</t>
  </si>
  <si>
    <t>Prezzi, condizioni</t>
  </si>
  <si>
    <t>Quota di mercato, crescita e struttura del mercato</t>
  </si>
  <si>
    <t>Marchio, immagine di marca</t>
  </si>
  <si>
    <t>Organizzazione della distribuzione</t>
  </si>
  <si>
    <t>Servizio clienti</t>
  </si>
  <si>
    <t>Tempi di fornitura, osservanza dei termini, affidabilità</t>
  </si>
  <si>
    <t>Qualità</t>
  </si>
  <si>
    <t>Livello dei costi</t>
  </si>
  <si>
    <t>Modernità degli impianti</t>
  </si>
  <si>
    <t>Produttività</t>
  </si>
  <si>
    <t>Inquinamento ambientale, consumo energetico</t>
  </si>
  <si>
    <t>Ubicazione, logistica</t>
  </si>
  <si>
    <t>Difficoltà di approvvigionamento</t>
  </si>
  <si>
    <t>Dipendenza dei prezzi</t>
  </si>
  <si>
    <t>Dipendenza del tasso di cambio</t>
  </si>
  <si>
    <t>Qualità dei fornitori</t>
  </si>
  <si>
    <t>Innovazione, brevetti</t>
  </si>
  <si>
    <t>Equipaggiamento</t>
  </si>
  <si>
    <t>Motivazione e impegno dei collaboratori</t>
  </si>
  <si>
    <t>Strumenti di conduzione, gestione</t>
  </si>
  <si>
    <t>Organizzazione snella e flessibile</t>
  </si>
  <si>
    <t>Formazione, qualifica dei collaboratori</t>
  </si>
  <si>
    <t>Piramide delle età</t>
  </si>
  <si>
    <t>Tasso di fluttuazione, assenze per malattia</t>
  </si>
  <si>
    <t>Solidità finanziaria, liquidità</t>
  </si>
  <si>
    <t>Ubicazione, spazi a disposizione</t>
  </si>
  <si>
    <t>Processo decisionale</t>
  </si>
  <si>
    <t>Distribuzione</t>
  </si>
  <si>
    <t>Produzione</t>
  </si>
  <si>
    <t>Approvvigionamento</t>
  </si>
  <si>
    <t>Personale</t>
  </si>
  <si>
    <t>Amministrazione</t>
  </si>
  <si>
    <t>Cifre di riferimento esterne</t>
  </si>
  <si>
    <t>Cifre di riferimento interne</t>
  </si>
  <si>
    <t>Cifra di riferimento</t>
  </si>
  <si>
    <t>Spiegazioni</t>
  </si>
  <si>
    <t>Influsso sullo sviluppo</t>
  </si>
  <si>
    <t>Vantaggi e svantaggi</t>
  </si>
  <si>
    <t>Fonte</t>
  </si>
  <si>
    <t>Dati empirici</t>
  </si>
  <si>
    <t>Situazione attuale</t>
  </si>
  <si>
    <t>Passato</t>
  </si>
  <si>
    <t>Presente</t>
  </si>
  <si>
    <t>Futuro</t>
  </si>
  <si>
    <t>Scenario</t>
  </si>
  <si>
    <t>Opportunità principali</t>
  </si>
  <si>
    <t>Pericoli principali</t>
  </si>
  <si>
    <t>Probabilità di accadimento in %</t>
  </si>
  <si>
    <t>Fattori favorizzanti</t>
  </si>
  <si>
    <t>Probabilità di accadimento</t>
  </si>
  <si>
    <t>elevata</t>
  </si>
  <si>
    <t>media</t>
  </si>
  <si>
    <t>bassa</t>
  </si>
  <si>
    <t>Entità dei danni</t>
  </si>
  <si>
    <t>Nessun intervento necessario</t>
  </si>
  <si>
    <t>Intervento necessario</t>
  </si>
  <si>
    <t>Intervento urgente</t>
  </si>
  <si>
    <t>Entità dell'impatto</t>
  </si>
  <si>
    <t>Oggetti di paragone</t>
  </si>
  <si>
    <t xml:space="preserve">A N A L I S I   S W O T </t>
  </si>
  <si>
    <t>Punti di forza / debolezza -&gt; fattori interni</t>
  </si>
  <si>
    <t>Punti di forza / debolezza</t>
  </si>
  <si>
    <t>Opportunità / Minacce</t>
  </si>
  <si>
    <t>Ponderazione</t>
  </si>
  <si>
    <t>Opportunità / Minacce -&gt; fattori esterni</t>
  </si>
  <si>
    <t>Punti di forza</t>
  </si>
  <si>
    <t>Punti di debolezza</t>
  </si>
  <si>
    <t>Opportunità</t>
  </si>
  <si>
    <t>Minacce</t>
  </si>
  <si>
    <t>Visione</t>
  </si>
  <si>
    <t xml:space="preserve">S T R A T E G I E </t>
  </si>
  <si>
    <t>Opportunità / Pericoli</t>
  </si>
  <si>
    <t>Pericoli</t>
  </si>
  <si>
    <t>Missione</t>
  </si>
  <si>
    <t>Rischi</t>
  </si>
  <si>
    <t>Prospettiva</t>
  </si>
  <si>
    <t>Finanze</t>
  </si>
  <si>
    <t>Processi</t>
  </si>
  <si>
    <t>N. dipendenza</t>
  </si>
  <si>
    <t>Influsso</t>
  </si>
  <si>
    <t>Creato per:</t>
  </si>
  <si>
    <t>Creato da:</t>
  </si>
  <si>
    <t>Aggiornato in data:</t>
  </si>
  <si>
    <t>Che cosa offrite ai clienti?</t>
  </si>
  <si>
    <t>Quali prodotti desiderano veramente?</t>
  </si>
  <si>
    <t>Sono interessati?</t>
  </si>
  <si>
    <t>Che genere di relazioni intrattenete con i vari segmenti di clientela? Relazioni personali? Virtuali? Confidenziali? Ecc.</t>
  </si>
  <si>
    <t xml:space="preserve"> </t>
  </si>
  <si>
    <t>Come raggiungete i clienti?</t>
  </si>
  <si>
    <t>Quali sono le loro esigenze?</t>
  </si>
  <si>
    <t>Quanto sono disposti a pagare i clienti? Come preferiscono pagare i clienti? Come generare entrate?</t>
  </si>
  <si>
    <t xml:space="preserve">Come vogliono essere forniti i clienti? </t>
  </si>
  <si>
    <t>Quali sono i canali di distribuzione?</t>
  </si>
  <si>
    <t>Quali competenze chiave sono indispensabili?</t>
  </si>
  <si>
    <t>Quali risorse sono indispensabili?</t>
  </si>
  <si>
    <t>Quali sono i miei "atout" ?</t>
  </si>
  <si>
    <t xml:space="preserve">Quali partner e fornitori mi garantiscono un plusvalore? </t>
  </si>
  <si>
    <t>Da chi dipendo?</t>
  </si>
  <si>
    <t>Qual è la struttura dei costi? Quali sono gli elementi chiave che generano i costi maggiori?</t>
  </si>
  <si>
    <t>Quali sono le mie principali attività?</t>
  </si>
  <si>
    <t>Quali competenze mi servono?</t>
  </si>
  <si>
    <t>Che cosa è indispensabile?</t>
  </si>
  <si>
    <t>Prodotto / Servizio</t>
  </si>
  <si>
    <t>Domanda del prodotto</t>
  </si>
  <si>
    <t>Argomentazione esclusiva di vendita (USP)</t>
  </si>
  <si>
    <t>Domanda</t>
  </si>
  <si>
    <t>Redditività</t>
  </si>
  <si>
    <t>Lealtà / Fedeltà</t>
  </si>
  <si>
    <t>Molto redditizio ma pronto a cambiare costantemente</t>
  </si>
  <si>
    <t>Clienti molto redditizi e molto fedeli</t>
  </si>
  <si>
    <t>Scarsa redditività e lealtà</t>
  </si>
  <si>
    <t>Scarsa redditività ma grande lealtà</t>
  </si>
  <si>
    <t>Cliente</t>
  </si>
  <si>
    <t>Lealtà</t>
  </si>
  <si>
    <t>Cliente ABC</t>
  </si>
  <si>
    <t>Relazione con il cliente auspicata?</t>
  </si>
  <si>
    <t>Come raggiungere il cliente?</t>
  </si>
  <si>
    <t>Canali di distribuzione</t>
  </si>
  <si>
    <t>C A N A L I   D I   D I S T R I B U Z I O N E</t>
  </si>
  <si>
    <t xml:space="preserve"> S E G M E N T A Z I O N E  D E L   M E R C A T O</t>
  </si>
  <si>
    <t>Segmento</t>
  </si>
  <si>
    <t>Aree strategiche di affari</t>
  </si>
  <si>
    <t>ASA</t>
  </si>
  <si>
    <t>Effetti sinergici</t>
  </si>
  <si>
    <t>Segmenti di mercato</t>
  </si>
  <si>
    <t>Indipendenza</t>
  </si>
  <si>
    <t>Fonte di reddito</t>
  </si>
  <si>
    <t>Costi</t>
  </si>
  <si>
    <t>Influenzabilità?</t>
  </si>
  <si>
    <t>Chi siamo? 
Dove ci troviamo?</t>
  </si>
  <si>
    <t>Quali opzioni?
Conseguenze?</t>
  </si>
  <si>
    <t>Analisi PESTEL</t>
  </si>
  <si>
    <t xml:space="preserve"> A N A L I S I   D E G L I   S T A K E H O L D E R</t>
  </si>
  <si>
    <t xml:space="preserve">A N A L I S I   D E G L I   S T A K E H O L D E R </t>
  </si>
  <si>
    <t>Opportunità (+) e 
pericoli (-)</t>
  </si>
  <si>
    <t xml:space="preserve">A N A L I S I    P E S T E L </t>
  </si>
  <si>
    <t>Ten-
denza</t>
  </si>
  <si>
    <t xml:space="preserve">M O D E L L O   D E L L E   5   F O R Z E  (P O R T E R) </t>
  </si>
  <si>
    <t>M A T R I C E    B C G</t>
  </si>
  <si>
    <t>M A T R I C E    M c K I N S E Y</t>
  </si>
  <si>
    <t xml:space="preserve">C A T E N A   D E L   V A L O R E  D I   P O R T E R </t>
  </si>
  <si>
    <t xml:space="preserve"> C I F R E   D I   R I F E R I M E N T O</t>
  </si>
  <si>
    <t>S C E N A R I   F U T U R I</t>
  </si>
  <si>
    <t>La nostra visione 
(Dove saremo tra 10-20 anni?)</t>
  </si>
  <si>
    <t xml:space="preserve">M A P P A   S T R A T E G I C A </t>
  </si>
  <si>
    <t>T H E   B U S I N E S S    M O D E L   C A N V A S</t>
  </si>
  <si>
    <t xml:space="preserve"> P R O D O T T I   &amp;   S E R V I Z I</t>
  </si>
  <si>
    <t xml:space="preserve"> S E G M E N T A Z I O N E   D E L L A   C L I E N T E L A</t>
  </si>
  <si>
    <t>R E L A Z I O N E   C O N   I L   C L I E N T E</t>
  </si>
  <si>
    <t xml:space="preserve"> A R E E   S T R A T E G I C H E   D I   A F F A R I  (ASA)</t>
  </si>
  <si>
    <t xml:space="preserve"> F O N T I   D I   R E D D I T O</t>
  </si>
  <si>
    <t xml:space="preserve"> S T R U T T U R A   D E I   C O S T I</t>
  </si>
  <si>
    <t>Nachteil</t>
  </si>
  <si>
    <t>Désavantage</t>
  </si>
  <si>
    <t>Svantaggio</t>
  </si>
  <si>
    <t xml:space="preserve">                                                      Vantaggio</t>
  </si>
  <si>
    <t>R I S O R S E  &amp; C O M P E T E N Z E</t>
  </si>
  <si>
    <t>Competenze chiave</t>
  </si>
  <si>
    <t>Risorse</t>
  </si>
  <si>
    <t>Competenze</t>
  </si>
  <si>
    <t>Importanza strategica</t>
  </si>
  <si>
    <t xml:space="preserve">
- Prezioso per il cliente
- Difficile da sostituire</t>
  </si>
  <si>
    <t xml:space="preserve">Opportunità principali </t>
  </si>
  <si>
    <t>Principali punti di debolezza</t>
  </si>
  <si>
    <t xml:space="preserve">Prinicpali punti die forza </t>
  </si>
  <si>
    <t>breve medio., a lungo termine</t>
  </si>
  <si>
    <t>Più valore per i clienti</t>
  </si>
  <si>
    <t>Difficile da sostituire</t>
  </si>
  <si>
    <t>Links</t>
  </si>
  <si>
    <t>Liens</t>
  </si>
  <si>
    <t>Volete aprire il programma "Cockpit de gestione"?</t>
  </si>
  <si>
    <t>M A N A G E M E N T   S T R A T E G I C O</t>
  </si>
  <si>
    <t>Our Value Propositions are well aligned with customer needs</t>
  </si>
  <si>
    <t>Our Value Propositions have strong network effects</t>
  </si>
  <si>
    <t>Unsere Wertangebote (Value Proposition) entsprechen den Bedürfnissen der Kunden</t>
  </si>
  <si>
    <t>Unsere Wertangebote haben einen grossen Einfluss auf unser  Networking</t>
  </si>
  <si>
    <t>Unsere Kunden sind  zufrieden</t>
  </si>
  <si>
    <t>Nos clients sont satisfaits</t>
  </si>
  <si>
    <t>We benefit from strong margins</t>
  </si>
  <si>
    <t>Our revenues are predictable</t>
  </si>
  <si>
    <t>We have recurring Revenue Streams and frequent repeat purchases</t>
  </si>
  <si>
    <t>Our Revenue Streams are diversified</t>
  </si>
  <si>
    <t>We collect revenues before we incur expenses</t>
  </si>
  <si>
    <t>We charge for what customers are really willing to pay for</t>
  </si>
  <si>
    <t>Our pricing mechanismes capture full willingness to pay</t>
  </si>
  <si>
    <t>Our Revenue Streams are sustainable</t>
  </si>
  <si>
    <t>Our costs are predictable</t>
  </si>
  <si>
    <t>Our Cost Structure is correctly matched to our business model</t>
  </si>
  <si>
    <t>Our operations are cost-efficient</t>
  </si>
  <si>
    <t>We benefit from economies of scale</t>
  </si>
  <si>
    <t>Unsere Aktivitäten sind Kosteneffizient</t>
  </si>
  <si>
    <t>Nos activités sont efficace par rapport aux coûts</t>
  </si>
  <si>
    <t>Customer churn rates are low</t>
  </si>
  <si>
    <t>Customer base is well segmented</t>
  </si>
  <si>
    <t>We are continuously acquiring new customers</t>
  </si>
  <si>
    <t>Our Channels are efficient</t>
  </si>
  <si>
    <t>Unsere Vertriebskanäle sind effizient</t>
  </si>
  <si>
    <t>Our Channels are effective</t>
  </si>
  <si>
    <t>Unsere Vertriebskanäle sind wirksam (effektiv)</t>
  </si>
  <si>
    <t xml:space="preserve">Nos canaux de distribution sont efficients </t>
  </si>
  <si>
    <t>Nos canaux de distribution sont efficaces (effective)</t>
  </si>
  <si>
    <t>Channel reach ist strong among customers</t>
  </si>
  <si>
    <t>Die Penetration (Reichweite) der Vertriebskanäle ist gut</t>
  </si>
  <si>
    <t>Customers can easily see our Channels</t>
  </si>
  <si>
    <t>Channels are strongly integrated</t>
  </si>
  <si>
    <t>Channels provide economies of scope</t>
  </si>
  <si>
    <t xml:space="preserve">Mit den Vertriebskanäle können Synergien und Kostenvorteile realisiert werden (economies of scope, Verbundvorteile) </t>
  </si>
  <si>
    <t>Channels are matched to Customer Segments</t>
  </si>
  <si>
    <t>Les canaux de distribution sont  adaptés aux segments clients</t>
  </si>
  <si>
    <t>Die Vertriebskanäle sind auf die Kundensegmente abgestimmt</t>
  </si>
  <si>
    <t>Strong Customer Relationships</t>
  </si>
  <si>
    <t>Starke Kundenbeziehung</t>
  </si>
  <si>
    <t>Forte relations avec les clients</t>
  </si>
  <si>
    <t>Relationship bind customers through high switching costs</t>
  </si>
  <si>
    <t>Our brand is strong</t>
  </si>
  <si>
    <t>La qualité de la relation correspond à la segmentation de la clientèle</t>
  </si>
  <si>
    <t>Relationship quality matches Customers Segements</t>
  </si>
  <si>
    <t>Die Kundenbindung ist so stark, dass ein Wechsel hohe Kosten für den Kunden bringt</t>
  </si>
  <si>
    <t>Les relations avec les clients sont forte. Pour le client, un changement a des coûts élevés</t>
  </si>
  <si>
    <t>Our Key Resources are difficulte for competitiors to replicate</t>
  </si>
  <si>
    <t>Resource needs are predictable</t>
  </si>
  <si>
    <t>We deploy Key Resources in the right amount at the right time</t>
  </si>
  <si>
    <t>Wir setzen die unsere Kernressourcen zum richtigen Zeitpunkt und in der richtigen Menge ein</t>
  </si>
  <si>
    <t>We efficiently execute Key Activities</t>
  </si>
  <si>
    <t>Our Key Activities are difficult to copy</t>
  </si>
  <si>
    <t>Execution quality is high</t>
  </si>
  <si>
    <t>Nous savons déployer nos ressources clés au bon moment et dans les bonnes quantités</t>
  </si>
  <si>
    <t>Balance of in-house versus outsourced execution is ideal</t>
  </si>
  <si>
    <t>We are focused and work with partners when necessary</t>
  </si>
  <si>
    <t>We enjoy good working relationships with Key Partners</t>
  </si>
  <si>
    <t>We generate recurring revenues by converting products into services</t>
  </si>
  <si>
    <t>Nous intégrons nos produits ou services</t>
  </si>
  <si>
    <t xml:space="preserve">Wir integrieren unsere Produkte und Dienstleistungen </t>
  </si>
  <si>
    <t>We satisfy additional customer needs</t>
  </si>
  <si>
    <t>Wir befriedigen zusätzliche Kundenbedürfnisse</t>
  </si>
  <si>
    <t>A complement or  extensions of our Value Proposition is possible</t>
  </si>
  <si>
    <t>Es gibt Ergänzungen oder mögliche Erweiterungen für unsere Wertangebote (Value Propositions)</t>
  </si>
  <si>
    <t>Wir können unserer Kunden zusätzliche Dienstleistungen anbieten</t>
  </si>
  <si>
    <t>There are substitute products and services available</t>
  </si>
  <si>
    <t>Competitors are threatening to offer better prices or value</t>
  </si>
  <si>
    <t>Wettbewerber können den Kunden tiefere Preise und Mehrwert anbieten</t>
  </si>
  <si>
    <t>We can replace one-time transaction revenues with recurring revenues</t>
  </si>
  <si>
    <t>Wir können einmalige Umsätze  durch wiederkehrenden Einkommen ersetzen</t>
  </si>
  <si>
    <t>Our customer are satisfied</t>
  </si>
  <si>
    <t>Our customers are willing to pay for other elements</t>
  </si>
  <si>
    <t>Wir haben Cross-Selling-Möglichkeit intern oder mit Partner zu tätigen</t>
  </si>
  <si>
    <t>We have cross-selling opportunities either internally or with partners</t>
  </si>
  <si>
    <t>We can add or create other Revenue Streams</t>
  </si>
  <si>
    <t>We can increase prices</t>
  </si>
  <si>
    <t>Unsere Margen sind durch Konkurrenten und/oder neuen Technologien gefährdet</t>
  </si>
  <si>
    <t>Our margins are threatened by competitors and/or by new technology</t>
  </si>
  <si>
    <t>Nous dépendons d'un ou de plusieurs flux de revenus</t>
  </si>
  <si>
    <t>We depend on one or more Revenues Streams</t>
  </si>
  <si>
    <t>There are Revenue Streams which are likely to disappear in the future</t>
  </si>
  <si>
    <t>We can reduce costs</t>
  </si>
  <si>
    <t>Some costs threaten to become unpredictable</t>
  </si>
  <si>
    <t>Some costs threaten to grow more quickly than the revenues they support</t>
  </si>
  <si>
    <t>We can benefit from a growing market</t>
  </si>
  <si>
    <t>Nous pourrions bénéficier d'un marché en pleine croissance</t>
  </si>
  <si>
    <t>Wir können von einem wachsenden Markt profitieren</t>
  </si>
  <si>
    <t>We can serve new Customer Segments</t>
  </si>
  <si>
    <t xml:space="preserve">We can better serve our customer through finer segmentation </t>
  </si>
  <si>
    <t>Our market will be saturated soon</t>
  </si>
  <si>
    <t>Our competitors are threatening our market share</t>
  </si>
  <si>
    <t>Competition will intensify in our market</t>
  </si>
  <si>
    <t>La concurrence risque de s'intensifier sur notre marché</t>
  </si>
  <si>
    <t>Wir können die Effizienz und Effektivität unserer Vertriebskanäle verbessern</t>
  </si>
  <si>
    <t>We can improve channel efficiency and effectiveness</t>
  </si>
  <si>
    <t>Nous pourrions améliorer l'efficacité et l'efficience de nos canaux de distribution</t>
  </si>
  <si>
    <t>We can better integrate our Channels</t>
  </si>
  <si>
    <t>Wir können unserer Vertriebskanäle besser integrieren</t>
  </si>
  <si>
    <t>We can find new complementary partner Channels</t>
  </si>
  <si>
    <t>Wir können zusätzliche Partner-Vertriebskanäle finden</t>
  </si>
  <si>
    <t>We can increase margins by directly serving customers</t>
  </si>
  <si>
    <t>We can better align Channels with Customer Segments</t>
  </si>
  <si>
    <t>Wir können die Vertriebskanälen besser mit den Kundensegmenten abstimmen</t>
  </si>
  <si>
    <t>Competitors threaten our Channels</t>
  </si>
  <si>
    <t>Our Channels are in danger of becoming irrelevant to customers</t>
  </si>
  <si>
    <t>Unsere Vertriebswege laufen Gefahr irrelevant für unsere Kunden zu werden.</t>
  </si>
  <si>
    <t>There is potential to improve customer follow-up</t>
  </si>
  <si>
    <t>We can improve personalization</t>
  </si>
  <si>
    <t>We can increase switching costs for  customers</t>
  </si>
  <si>
    <t>We have identified and "fired" unprofitable customers</t>
  </si>
  <si>
    <t>We have automate some relationships</t>
  </si>
  <si>
    <t>Some of our Customer Relationships are in danger of deteriorating</t>
  </si>
  <si>
    <t>We can use less costly resources to achieve the same results</t>
  </si>
  <si>
    <t>Some Key Resources are under-exploited</t>
  </si>
  <si>
    <t>Wir besitzen Kernressourcen, die von unseren Partnern bezogen werden könnten</t>
  </si>
  <si>
    <t>Which Key Resources could be  sourced from partners</t>
  </si>
  <si>
    <t>We have unused intellectual property of value to others</t>
  </si>
  <si>
    <t>The quality of our resources are threatened</t>
  </si>
  <si>
    <t>We can standardize some Key Activities</t>
  </si>
  <si>
    <t>We can improve efficiency in general</t>
  </si>
  <si>
    <t>IT can support boost efficiency</t>
  </si>
  <si>
    <t>Des activités clés pourraient être perturbées</t>
  </si>
  <si>
    <t>The quality of our activities are threatened</t>
  </si>
  <si>
    <t>There are outsourcing opportunities</t>
  </si>
  <si>
    <t>Es bestehen Möglichkeiten zum Outsourcing</t>
  </si>
  <si>
    <t>Des opportunités d'externationalisation (outsourcing) existent</t>
  </si>
  <si>
    <t>Greater collaboration with partners could help us focus on our core business</t>
  </si>
  <si>
    <t>There are cross-selling opportunities with partners</t>
  </si>
  <si>
    <t>Partner Channels help us reach better our customer</t>
  </si>
  <si>
    <t>Partner could complement our Value Proposition</t>
  </si>
  <si>
    <t>Unsere Partner könnten unser Werteangebot (value proposition) vervollständigen</t>
  </si>
  <si>
    <t>We are in danger of losing any partners</t>
  </si>
  <si>
    <t>Our partners might collaborate with competitors</t>
  </si>
  <si>
    <t>We could do other jobs on behalf of our customers</t>
  </si>
  <si>
    <t>C A N V A S : O P P O R T U N I T I E S   &amp;  T H R E A T S</t>
  </si>
  <si>
    <t>We integrate our products or services</t>
  </si>
  <si>
    <t>It is likely that we loose customers</t>
  </si>
  <si>
    <t>It is likely that customers are to defect</t>
  </si>
  <si>
    <t>We can tighten our relationships with customers</t>
  </si>
  <si>
    <t>We face a disruption in the supply of certain resources</t>
  </si>
  <si>
    <t>Some Key Activities might be disrupted</t>
  </si>
  <si>
    <t>We dependent to much on certain partners</t>
  </si>
  <si>
    <t>Wir sind Partnerorientiert und arbeiten falls notwendig mit ihnen zusammen.</t>
  </si>
  <si>
    <t>C A N V A S :   S T R E N G T H   &amp;   W E A K N E S S E S</t>
  </si>
  <si>
    <t>Wir können die Kundenpersonifizierung verbessern</t>
  </si>
  <si>
    <t>Wir können für den Kunden die Kosten beim Wechsel zur Konkurrenz erhöhen (switching costs)</t>
  </si>
  <si>
    <t>Nous satisfaisons les besoins supplémentaires de nos clients</t>
  </si>
  <si>
    <t xml:space="preserve">Nous pourrions augmenter pour le client les coûts de changement vers un concurrent (switching costs) </t>
  </si>
  <si>
    <t>Nous avons des ressources clés qui pourront être procuré auprès de partenaires</t>
  </si>
  <si>
    <t>Une collaboration plus étroite avec nos partenaires nous aiderait à nous concentrer sur nos activités clés</t>
  </si>
  <si>
    <t>SW</t>
  </si>
  <si>
    <t>OT</t>
  </si>
  <si>
    <t>Stato ATTUALE</t>
  </si>
  <si>
    <t>Stato FUTURO</t>
  </si>
  <si>
    <t>État ACTUEL</t>
  </si>
  <si>
    <t>État FUTUR</t>
  </si>
  <si>
    <t>Développer les stratégies</t>
  </si>
  <si>
    <t>Sviluppare le strategie</t>
  </si>
  <si>
    <t>Comments</t>
  </si>
  <si>
    <t xml:space="preserve"> from</t>
  </si>
  <si>
    <t>Summary</t>
  </si>
  <si>
    <t>what really counts
mayor preoccupations
worries &amp; aspirations</t>
  </si>
  <si>
    <t>what friends say
what boss says
what influencers say</t>
  </si>
  <si>
    <t>attitude in public
appearance
behavior toward others</t>
  </si>
  <si>
    <t>environment
friends
what the market offers</t>
  </si>
  <si>
    <t>fears
frustrations
obstacles</t>
  </si>
  <si>
    <t>wants/needs
measures of success
obstacles</t>
  </si>
  <si>
    <t>corrisponde perfettamente</t>
  </si>
  <si>
    <t xml:space="preserve">corrisponde abbastanza </t>
  </si>
  <si>
    <t xml:space="preserve">corrisponde parzialmente </t>
  </si>
  <si>
    <t>corrisponde poco</t>
  </si>
  <si>
    <t>non corrisponde per nulla</t>
  </si>
  <si>
    <t xml:space="preserve">Il valore da noi creato corrisponde alle esigenze dei nostri clienti </t>
  </si>
  <si>
    <t>Il valore da noi creato ha un forte impatto sulla rete (networking)</t>
  </si>
  <si>
    <t xml:space="preserve">I nostri margini sono elevati </t>
  </si>
  <si>
    <t>I nostri ricavi sono prevedibili</t>
  </si>
  <si>
    <t xml:space="preserve">Abbiamo entrate ricorrenti e frequenti acquisti ripetuti </t>
  </si>
  <si>
    <t>I nostri flussi di entrate sono diversificati</t>
  </si>
  <si>
    <t>I nostri flussi di entrate sono durevoli</t>
  </si>
  <si>
    <t>L’importo delle nostre fatture corrisponde alla cifra che il cliente è disposto a pagare</t>
  </si>
  <si>
    <t>I nostri prezzi sono strutturati in base a quanto il cliente è disposto a pagare</t>
  </si>
  <si>
    <t>I nostri costi sono prevedibili</t>
  </si>
  <si>
    <t>La nostra struttura dei costi è perfettamente adattata al nostro modello di business</t>
  </si>
  <si>
    <t>Le nostre attività sono redditizie</t>
  </si>
  <si>
    <t>Beneficiamo di economie di scala</t>
  </si>
  <si>
    <t>Il tasso di fluttuazione della clientela è basso</t>
  </si>
  <si>
    <t>La segmentazione della clientela è buona</t>
  </si>
  <si>
    <t xml:space="preserve">Acquisiamo regolarmente nuovi clienti </t>
  </si>
  <si>
    <t xml:space="preserve">I nostri canali di distribuzione sono molto efficaci </t>
  </si>
  <si>
    <t>I nostri canali di distribuzione sono redditizi</t>
  </si>
  <si>
    <t>La penetrazione dei canali di distribuzione è buona</t>
  </si>
  <si>
    <t>I nostri canali di distribuzione vengono facilmente identificati dai nostri clienti</t>
  </si>
  <si>
    <t>I canali di distribuzione sono fortemente integrati</t>
  </si>
  <si>
    <t>I canali di distribuzione permettono di generare sinergie e di risparmiare sui costi (economies of scope)</t>
  </si>
  <si>
    <t>I canali di distribuzione sono perfettamente adattati ai segmenti della clientela</t>
  </si>
  <si>
    <t>Le relazioni con i clienti sono molto solide</t>
  </si>
  <si>
    <t xml:space="preserve">La qualità della relazione corrisponde alla segmentazione della clientela </t>
  </si>
  <si>
    <t>Le relazioni con i clienti sono di natura tale da generare costi elevati in caso di cambiamento</t>
  </si>
  <si>
    <t>Il nostro marchio è forte</t>
  </si>
  <si>
    <t xml:space="preserve">Le nostre risorse più importanti sono difficili da riprodurre per la concorrenza </t>
  </si>
  <si>
    <t>Il fabbisogno di risorse è prevedibile</t>
  </si>
  <si>
    <t>Sappiamo mobilitare le risorse giuste al momento giusto e nella quantità giusta</t>
  </si>
  <si>
    <t>Svolgiamo le nostre attività chiave con efficacia</t>
  </si>
  <si>
    <t xml:space="preserve">Le nostre attività chiave sono difficilmente copiabili </t>
  </si>
  <si>
    <t>La qualità di attuazione è elevata</t>
  </si>
  <si>
    <t xml:space="preserve">L’equilibrio tra attività interne e subappaltate è ideale </t>
  </si>
  <si>
    <t xml:space="preserve">Crediamo nel partenariato e se necessario collaboriamo con i nostri partner 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</si>
  <si>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</si>
  <si>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</si>
  <si>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</si>
  <si>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</si>
  <si>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</si>
  <si>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di </t>
  </si>
  <si>
    <t>Riassunto</t>
  </si>
  <si>
    <r>
      <t> </t>
    </r>
    <r>
      <rPr>
        <sz val="9"/>
        <color rgb="FFFFFFFF"/>
        <rFont val="Arial"/>
        <family val="2"/>
      </rPr>
      <t>C A N V A S:  F O R Z E    &amp;   D E B O L E Z Z E</t>
    </r>
  </si>
  <si>
    <t>Incassiamo ciò che ci spetta prima di effettuare nuove spese</t>
  </si>
  <si>
    <t>Possiamo generare ricavi ricorrenti convertendo prodotti in servizi</t>
  </si>
  <si>
    <t>Possiamo integrare meglio i nostri prodotti o servizi</t>
  </si>
  <si>
    <t>Possiamo soddisfare altre esigenze dei nostri clienti</t>
  </si>
  <si>
    <t>Ci sono complementi o possibili estensioni che creano un valore supplementare</t>
  </si>
  <si>
    <t xml:space="preserve">Possiamo offrire altre prestazioni ai nostri clienti </t>
  </si>
  <si>
    <t xml:space="preserve">Sono disponibili prodotti e servizi sostitutivi </t>
  </si>
  <si>
    <t>I concorrenti possono offrire ai clienti più valore e prezzi più bassi</t>
  </si>
  <si>
    <t xml:space="preserve">Possiamo generare puntualmente fatturato da transazioni partendo da entrate ricorrenti </t>
  </si>
  <si>
    <t>I nostri clienti sono disposti a pagare per prodotti o servizi supplementari</t>
  </si>
  <si>
    <t xml:space="preserve">Abbiamo la possibilità di effettuare vendite trasversali internamente o con partner </t>
  </si>
  <si>
    <t>Possiamo aggiungere o creare flussi di entrate supplementari</t>
  </si>
  <si>
    <t>Possiamo aumentare i prezzi</t>
  </si>
  <si>
    <t xml:space="preserve">I nostri margini sono messi sotto pressione dalla concorrenza e/o dalle nuove tecnologie </t>
  </si>
  <si>
    <t>Siamo troppo dipendenti da uno o più flussi di entrate</t>
  </si>
  <si>
    <t xml:space="preserve">Abbiamo dei flussi di entrate destinati ben presto ad esaurirsi </t>
  </si>
  <si>
    <t>Possiamo ridurre i nostri costi</t>
  </si>
  <si>
    <t>Determinati costi rischiano di diventare incalcolabili</t>
  </si>
  <si>
    <t xml:space="preserve">Determinati costi minacciano di aumentare più rapidamente delle corrispondenti entrate </t>
  </si>
  <si>
    <t>Possiamo beneficiare di un mercato in piena crescita/espansione</t>
  </si>
  <si>
    <t xml:space="preserve">Possiamo servire nuovi segmenti di clientela </t>
  </si>
  <si>
    <t>Grazie a una segmentazione più capillare, possiamo assistere meglio i nostri clienti</t>
  </si>
  <si>
    <t>Il nostro mercato rischia di essere ben presto saturo</t>
  </si>
  <si>
    <t>I nostri concorrenti minacciano le nostre quote di mercato</t>
  </si>
  <si>
    <t>Potremmo perdere i nostri clienti</t>
  </si>
  <si>
    <t>C'è il rischio che i nostri clienti non possano pagare entro i termini stabiliti</t>
  </si>
  <si>
    <t xml:space="preserve">La concorrenza rischia di intensificarsi rapidamente sul nostro mercato  </t>
  </si>
  <si>
    <t xml:space="preserve">Possiamo migliorare l'efficienza, l'efficacia, la redditività e le prestazioni dei nostri canali  </t>
  </si>
  <si>
    <t>Possiamo migliorare l'integrazione dei nostri canali di distribuzione</t>
  </si>
  <si>
    <t xml:space="preserve">Possiamo trovare nuovi canali di distribuzione </t>
  </si>
  <si>
    <t xml:space="preserve">Possiamo aumentare i nostri margini servendo direttamente i nostri clienti </t>
  </si>
  <si>
    <t xml:space="preserve">Possiamo migliorare la conformità dei canali e dei segmenti della clientela </t>
  </si>
  <si>
    <t xml:space="preserve">I nostri concorrenti minacciano i nostri canali di distribuzione </t>
  </si>
  <si>
    <t xml:space="preserve">I nostri canali di distribuzione potrebbero non più essere pertinenti/adatti ai nostri clienti </t>
  </si>
  <si>
    <t>L'assistenza alla clientela può essere migliorata</t>
  </si>
  <si>
    <t>Possiamo intensificare le relazioni con i nostri clienti</t>
  </si>
  <si>
    <t>Possiamo migliorare la personalizzazione</t>
  </si>
  <si>
    <t>Possiamo aumentare i costi di transizione (switching costs)</t>
  </si>
  <si>
    <t>Abbiamo identificato ed "eliminato" i clienti non redditizi</t>
  </si>
  <si>
    <t>Abbiamo automatizzato determinate relazioni</t>
  </si>
  <si>
    <t xml:space="preserve">Le nostre relazioni con i clienti rischiano di deteriorarsi </t>
  </si>
  <si>
    <t>Possiamo utilizzare risorse meno costose per ottenere lo stesso risultato</t>
  </si>
  <si>
    <t>Ci servono risorse chiave più accessibili ai nostri partner</t>
  </si>
  <si>
    <t>Abbiamo risorse chiave sottosfruttate</t>
  </si>
  <si>
    <t xml:space="preserve">Possediamo brevetti o altre invenzioni non utilizzate che potrebbero avere valore per altri </t>
  </si>
  <si>
    <t xml:space="preserve">Rischiamo di essere confrontati a una situazione di penuria per determinate risorse </t>
  </si>
  <si>
    <t>La qualità delle nostre risorse è minacciata</t>
  </si>
  <si>
    <t>Possiamo standardizzare alcune attività chiave</t>
  </si>
  <si>
    <t>Possiamo migliorare in generale la nostra performance</t>
  </si>
  <si>
    <t>Un supporto informatico potrebbe migliorare la nostra performance</t>
  </si>
  <si>
    <t xml:space="preserve">Alcune attività chiave potrebbero essere compromesse </t>
  </si>
  <si>
    <t xml:space="preserve">La qualità delle nostre attività è a rischio </t>
  </si>
  <si>
    <t xml:space="preserve">Esistono opportunità di esternalizzazione  </t>
  </si>
  <si>
    <t>Una maggiore collaborazione con i nostri partner ci aiuterebbe a concentrarci sulle nostre attività primarie</t>
  </si>
  <si>
    <t>Ci sono opportunità di vendite incrociate/associate con i nostri partner</t>
  </si>
  <si>
    <t xml:space="preserve">I canali di distribuzione dei nostri partner potrebbero aiutarci a raggiungere un maggior numero di clienti </t>
  </si>
  <si>
    <t>I nostri partner potrebbero completare la nostra proposta di valore</t>
  </si>
  <si>
    <t>Rischiamo di perdere i nostri partner</t>
  </si>
  <si>
    <t xml:space="preserve">I nostri partner potrebbero collaborare con la concorrenza </t>
  </si>
  <si>
    <t xml:space="preserve">Siamo troppo dipendenti da determinati partner  </t>
  </si>
  <si>
    <t>C A N V A S: O P P O R T U N I T À   &amp;   P E R I C O L I</t>
  </si>
  <si>
    <t>Es bestehen Synergien zwischen unseren Produkten und unseren Dienstleistungen</t>
  </si>
  <si>
    <t>Il existe des synergies entre nos produits et nos services</t>
  </si>
  <si>
    <t>There are synergies between our products and services</t>
  </si>
  <si>
    <t xml:space="preserve">Sussistono sinergie tra i nostri prodotti e servizi </t>
  </si>
  <si>
    <t xml:space="preserve">I nostri clienti sono soddisfatti </t>
  </si>
  <si>
    <t>S T R A T E G I S C H E S    M A N A G E M E N T</t>
  </si>
  <si>
    <t>Ressourcen &amp; Kompetenzen</t>
  </si>
  <si>
    <t>Stärke der Auswirkung</t>
  </si>
  <si>
    <t>Keep satisfied</t>
  </si>
  <si>
    <t>Monitor</t>
  </si>
  <si>
    <t>Keep informed</t>
  </si>
  <si>
    <t>Manage closely</t>
  </si>
  <si>
    <t>Maintenir satisfait</t>
  </si>
  <si>
    <t>Tenir informé</t>
  </si>
  <si>
    <t>Suivre de près</t>
  </si>
  <si>
    <t>Zufrieden halten</t>
  </si>
  <si>
    <t>Informiert halten</t>
  </si>
  <si>
    <t xml:space="preserve">Intensive Betreuung </t>
  </si>
  <si>
    <t>Beobachten</t>
  </si>
  <si>
    <t>Surveiller</t>
  </si>
  <si>
    <t>mantenere soddisfatto</t>
  </si>
  <si>
    <t>monitorare</t>
  </si>
  <si>
    <t>tenere informati</t>
  </si>
  <si>
    <t>gestire strettamente</t>
  </si>
  <si>
    <t>Tools</t>
  </si>
  <si>
    <t>External</t>
  </si>
  <si>
    <t>Internal</t>
  </si>
  <si>
    <t>Analysis</t>
  </si>
  <si>
    <t>Scenarios</t>
  </si>
  <si>
    <t>Stakeholder analysis</t>
  </si>
  <si>
    <t>PESTEL analysis</t>
  </si>
  <si>
    <t>Future scenarios</t>
  </si>
  <si>
    <t>Development trends</t>
  </si>
  <si>
    <t>Five Forces Model</t>
  </si>
  <si>
    <t>Portfolio analysis</t>
  </si>
  <si>
    <t>Core activities</t>
  </si>
  <si>
    <t xml:space="preserve">Resources &amp; Competences </t>
  </si>
  <si>
    <t>Core processes</t>
  </si>
  <si>
    <t>Products &amp; Services</t>
  </si>
  <si>
    <t>Key figures</t>
  </si>
  <si>
    <t>Potential</t>
  </si>
  <si>
    <t>Market</t>
  </si>
  <si>
    <t>Develop strategies</t>
  </si>
  <si>
    <t>How can we reach our goals?</t>
  </si>
  <si>
    <t>Project management</t>
  </si>
  <si>
    <t>Strategies</t>
  </si>
  <si>
    <t>Vision / Mission</t>
  </si>
  <si>
    <t>How do we implement? How do we ensure success?</t>
  </si>
  <si>
    <t>Sources of income</t>
  </si>
  <si>
    <t>Cost structure</t>
  </si>
  <si>
    <t>Series of measures</t>
  </si>
  <si>
    <t>ACTUAL state</t>
  </si>
  <si>
    <t>TARGET state</t>
  </si>
  <si>
    <t>What options?
Consequences?</t>
  </si>
  <si>
    <t>Customers</t>
  </si>
  <si>
    <t>Who are we?
Where do we stand?</t>
  </si>
  <si>
    <t>Wider environment</t>
  </si>
  <si>
    <t>Immediate environment</t>
  </si>
  <si>
    <t>Us</t>
  </si>
  <si>
    <t>Frequent contacts</t>
  </si>
  <si>
    <t>Regular contacts</t>
  </si>
  <si>
    <t>Rare contacts</t>
  </si>
  <si>
    <t>High</t>
  </si>
  <si>
    <t>Big</t>
  </si>
  <si>
    <t>Stakeholder influence</t>
  </si>
  <si>
    <t>Low</t>
  </si>
  <si>
    <t>Small</t>
  </si>
  <si>
    <t>Stakeholder interest</t>
  </si>
  <si>
    <t>Stakeholder group</t>
  </si>
  <si>
    <t>Interests, expectations</t>
  </si>
  <si>
    <t>Extent of interests</t>
  </si>
  <si>
    <t>Degree of influence</t>
  </si>
  <si>
    <t>Possible measures</t>
  </si>
  <si>
    <t>Size of group</t>
  </si>
  <si>
    <t>S T A K E H O L D E R   A N A L Y S I S</t>
  </si>
  <si>
    <t>Chances (+) and 
dangers (-)</t>
  </si>
  <si>
    <t>Political influence factors</t>
  </si>
  <si>
    <t>Influence factors</t>
  </si>
  <si>
    <t>Consequences</t>
  </si>
  <si>
    <t>Impact of consequences</t>
  </si>
  <si>
    <t>Sociological influence factors</t>
  </si>
  <si>
    <t>Technological influence factors</t>
  </si>
  <si>
    <t>Ecological influence factors</t>
  </si>
  <si>
    <t>Legal influence factors</t>
  </si>
  <si>
    <t>Threat of new entrants</t>
  </si>
  <si>
    <t>Bargaining power of suppliers</t>
  </si>
  <si>
    <t>Negotiating power of customers</t>
  </si>
  <si>
    <t>Threat of substitute products</t>
  </si>
  <si>
    <t>Competitors / Rivalry</t>
  </si>
  <si>
    <t>Threat of competitors</t>
  </si>
  <si>
    <t>Title</t>
  </si>
  <si>
    <t>Degree of danger</t>
  </si>
  <si>
    <t>Influence on development</t>
  </si>
  <si>
    <t xml:space="preserve">5   F O R C E S   M O D E L   (P O R T E R)  </t>
  </si>
  <si>
    <t>B C G   -   M A T R I X</t>
  </si>
  <si>
    <t>Market growth</t>
  </si>
  <si>
    <t>Relative market share</t>
  </si>
  <si>
    <t>Revenue</t>
  </si>
  <si>
    <t>Remarks</t>
  </si>
  <si>
    <t>Product 3</t>
  </si>
  <si>
    <t>Product 4</t>
  </si>
  <si>
    <t>Product 5</t>
  </si>
  <si>
    <t>Product 6</t>
  </si>
  <si>
    <t xml:space="preserve">Product </t>
  </si>
  <si>
    <t xml:space="preserve">Company revenue </t>
  </si>
  <si>
    <t>Revenue of strongest competitor</t>
  </si>
  <si>
    <t xml:space="preserve">M C   K I N S E Y   P O R T F O L I O </t>
  </si>
  <si>
    <t>Market attractiveness</t>
  </si>
  <si>
    <t>Competitive position</t>
  </si>
  <si>
    <t>Defend position</t>
  </si>
  <si>
    <t>Selective expansion</t>
  </si>
  <si>
    <t>Expansion with investments</t>
  </si>
  <si>
    <t>Limited expansion or harvest</t>
  </si>
  <si>
    <t>Profit orientation</t>
  </si>
  <si>
    <t>Disinvestment</t>
  </si>
  <si>
    <t>Selection / Profit orientation</t>
  </si>
  <si>
    <t>Defend and change focus</t>
  </si>
  <si>
    <t>Select</t>
  </si>
  <si>
    <t>Skim off</t>
  </si>
  <si>
    <t>V A L U E   C H A I N   P O R T E R</t>
  </si>
  <si>
    <t>Supporting process</t>
  </si>
  <si>
    <t>Main activities</t>
  </si>
  <si>
    <t xml:space="preserve">Purchasing / procurement </t>
  </si>
  <si>
    <t>Technological development / R&amp;D</t>
  </si>
  <si>
    <t>Human resources management</t>
  </si>
  <si>
    <t>Inbound logistics (internal)</t>
  </si>
  <si>
    <t>Outbound logistics (external)</t>
  </si>
  <si>
    <t>Marketing&amp;Sales</t>
  </si>
  <si>
    <t>Customer service</t>
  </si>
  <si>
    <t>Value chain ID</t>
  </si>
  <si>
    <t>Support processes</t>
  </si>
  <si>
    <t>Purchasing / procurement</t>
  </si>
  <si>
    <t>Description of activities</t>
  </si>
  <si>
    <t>Activity</t>
  </si>
  <si>
    <t>Product / Svcs:</t>
  </si>
  <si>
    <t>Produit / Svcs:</t>
  </si>
  <si>
    <t>C O M P E T E N C E S</t>
  </si>
  <si>
    <t>Core competences</t>
  </si>
  <si>
    <t>Resources</t>
  </si>
  <si>
    <t>Difficult to substitute</t>
  </si>
  <si>
    <t>Main opportunities</t>
  </si>
  <si>
    <t>Main dangers</t>
  </si>
  <si>
    <t>Main strengths</t>
  </si>
  <si>
    <t>Main weaknesses</t>
  </si>
  <si>
    <t>Added value for customer</t>
  </si>
  <si>
    <t>very</t>
  </si>
  <si>
    <t>little</t>
  </si>
  <si>
    <t>- Valuable to the customer
- Difficult to substitute</t>
  </si>
  <si>
    <t>Short , medium, long-term</t>
  </si>
  <si>
    <t>P O T E N T I A L   A N A L Y S I S</t>
  </si>
  <si>
    <t xml:space="preserve">                                            Advantage</t>
  </si>
  <si>
    <t>Disadvantage</t>
  </si>
  <si>
    <t>Competition</t>
  </si>
  <si>
    <t>Key factor</t>
  </si>
  <si>
    <t>Product, range</t>
  </si>
  <si>
    <t>Prices, conditions</t>
  </si>
  <si>
    <t xml:space="preserve">Market share, market growth and market structure </t>
  </si>
  <si>
    <t>Brand name, brand image</t>
  </si>
  <si>
    <t>Sales organization</t>
  </si>
  <si>
    <t>Delivery times, adherence to delivery dates, reliability</t>
  </si>
  <si>
    <t>Quality</t>
  </si>
  <si>
    <t>Cost level</t>
  </si>
  <si>
    <t>Modernity of equipment</t>
  </si>
  <si>
    <t>Productivity</t>
  </si>
  <si>
    <t>Environmental impact, energy consumption</t>
  </si>
  <si>
    <t>Location, logistics</t>
  </si>
  <si>
    <t>Supply shortages</t>
  </si>
  <si>
    <t>Price dependency</t>
  </si>
  <si>
    <t>Exchange rate dependency</t>
  </si>
  <si>
    <t>Quality of suppliers</t>
  </si>
  <si>
    <t>Innovation, patents</t>
  </si>
  <si>
    <t>Expertise</t>
  </si>
  <si>
    <t>Equipment</t>
  </si>
  <si>
    <t>Motivation and commitment of employees</t>
  </si>
  <si>
    <t>Management instruments, management</t>
  </si>
  <si>
    <t>Lean, flexible organization</t>
  </si>
  <si>
    <t>Training, qualification of employees</t>
  </si>
  <si>
    <t>Age structure</t>
  </si>
  <si>
    <t>Fluctuation rate, absences</t>
  </si>
  <si>
    <t>Financial strength, liquidity</t>
  </si>
  <si>
    <t>Location, surplus space</t>
  </si>
  <si>
    <t>Decision-making processes</t>
  </si>
  <si>
    <t>Procurement</t>
  </si>
  <si>
    <t>K E Y   F I G U R E S</t>
  </si>
  <si>
    <t>External key figures</t>
  </si>
  <si>
    <t>Internal key figures</t>
  </si>
  <si>
    <t>Key figure</t>
  </si>
  <si>
    <t>Explanation</t>
  </si>
  <si>
    <t>Advantages and disadvantages</t>
  </si>
  <si>
    <t>F U T U R E   S C E N A R I O S</t>
  </si>
  <si>
    <t>Empirical data</t>
  </si>
  <si>
    <t>Current situation</t>
  </si>
  <si>
    <t>Past</t>
  </si>
  <si>
    <t>Present</t>
  </si>
  <si>
    <t>Future</t>
  </si>
  <si>
    <t>Main chances</t>
  </si>
  <si>
    <t>Probability of occurrence in %</t>
  </si>
  <si>
    <t>Supporting factors</t>
  </si>
  <si>
    <t>Probability of occurrence</t>
  </si>
  <si>
    <t>Medium</t>
  </si>
  <si>
    <t>Extent of damage</t>
  </si>
  <si>
    <t>No need for action</t>
  </si>
  <si>
    <t>Need for action</t>
  </si>
  <si>
    <t>Urgent need for action</t>
  </si>
  <si>
    <t>Extent of consequences</t>
  </si>
  <si>
    <t>Compared objects</t>
  </si>
  <si>
    <t>S W O T   A N A L Y S I S</t>
  </si>
  <si>
    <t>Strengths / weaknesses</t>
  </si>
  <si>
    <t>Emphasis</t>
  </si>
  <si>
    <t>Strengths</t>
  </si>
  <si>
    <t>Weaknesses</t>
  </si>
  <si>
    <t>Opportunities</t>
  </si>
  <si>
    <t>Opportunities / Threats -&gt; external factors</t>
  </si>
  <si>
    <t>Opportunities / Threats</t>
  </si>
  <si>
    <t>Threats</t>
  </si>
  <si>
    <t>Strengths / Weaknesses -&gt; internal factors</t>
  </si>
  <si>
    <t xml:space="preserve"> Vision</t>
  </si>
  <si>
    <t>Strengths / Weaknesses</t>
  </si>
  <si>
    <t>S T R A T E G I E S</t>
  </si>
  <si>
    <t>Our vision (where will we be in 10 to 20 years?)</t>
  </si>
  <si>
    <t>Risks</t>
  </si>
  <si>
    <t>Processes</t>
  </si>
  <si>
    <t>No. dependence</t>
  </si>
  <si>
    <t>Description</t>
  </si>
  <si>
    <t>Developed for:</t>
  </si>
  <si>
    <t>Developed by:</t>
  </si>
  <si>
    <t>Updated on:</t>
  </si>
  <si>
    <t>What do you offer customers?</t>
  </si>
  <si>
    <t>Which products do you really request?</t>
  </si>
  <si>
    <t>Are you interested?</t>
  </si>
  <si>
    <t>What relationships will you establish with the individual customer segments? Personal? Virtual? Reserved? etc.</t>
  </si>
  <si>
    <t>What are their requirements?</t>
  </si>
  <si>
    <t>How much are customers prepared to pay? How does the customer wish to pay? How will revenues be generated?</t>
  </si>
  <si>
    <t>How do customers wish deliveries to be effected?</t>
  </si>
  <si>
    <t>Which distribution channels?</t>
  </si>
  <si>
    <t>Which core competences are necessary?</t>
  </si>
  <si>
    <t>Which resources are essential?</t>
  </si>
  <si>
    <t>Which "trumps" do I hold?</t>
  </si>
  <si>
    <t>Which partners and suppliers offer me added value?</t>
  </si>
  <si>
    <t>Who do I depend on?</t>
  </si>
  <si>
    <t>What cost structure is there? Which core elements cause the highest costs?</t>
  </si>
  <si>
    <t>What are my core activities?</t>
  </si>
  <si>
    <t>Which expertise do I need?</t>
  </si>
  <si>
    <t>What is indispensable?</t>
  </si>
  <si>
    <t>P R O D U C T S   &amp;   S E R V I C E S</t>
  </si>
  <si>
    <t>Product/Service</t>
  </si>
  <si>
    <t>Demand for the product</t>
  </si>
  <si>
    <t>Unique selling proposition (USP)</t>
  </si>
  <si>
    <t>Demand</t>
  </si>
  <si>
    <t xml:space="preserve"> C L I E N T   S E G M E N T A T I O N</t>
  </si>
  <si>
    <t>Profitability</t>
  </si>
  <si>
    <t>Loyalty/Commitment</t>
  </si>
  <si>
    <t>Highly profitable but always prepared to change</t>
  </si>
  <si>
    <t>Highly profitable and very loyal customers</t>
  </si>
  <si>
    <t>Very low profitability and loyalty</t>
  </si>
  <si>
    <t>Low profitability but strong loyalty</t>
  </si>
  <si>
    <t>Customer</t>
  </si>
  <si>
    <t>Loyalty</t>
  </si>
  <si>
    <t xml:space="preserve">Customer ABC </t>
  </si>
  <si>
    <t>Requested client relation?</t>
  </si>
  <si>
    <t>How shall the customer be reached?</t>
  </si>
  <si>
    <t>Distribution channels</t>
  </si>
  <si>
    <t>C L I E N T   R E L A T I O N S</t>
  </si>
  <si>
    <t>D I S T R I B U T I O N   C H A N N E L S</t>
  </si>
  <si>
    <t>M A R K E T   S E G M E N T A T I O N</t>
  </si>
  <si>
    <t>Segments</t>
  </si>
  <si>
    <t xml:space="preserve">Strategic business units </t>
  </si>
  <si>
    <t>SBU</t>
  </si>
  <si>
    <t>Synergetic effects</t>
  </si>
  <si>
    <t>Market segments</t>
  </si>
  <si>
    <t>Independence</t>
  </si>
  <si>
    <t>S T R A T E G I C   B U S I N E S S   
U N I T S   (SBU)</t>
  </si>
  <si>
    <t>S O U R C E S   O F   R E V E N U E</t>
  </si>
  <si>
    <t>Source of revenue</t>
  </si>
  <si>
    <t>C O S T   S T R U C T U R E</t>
  </si>
  <si>
    <t>Cost units</t>
  </si>
  <si>
    <t>Influence-able?</t>
  </si>
  <si>
    <t>rather applies</t>
  </si>
  <si>
    <t>partially applies</t>
  </si>
  <si>
    <t>totally applies</t>
  </si>
  <si>
    <t>does not applie at all</t>
  </si>
  <si>
    <t>rather doesn't applies</t>
  </si>
  <si>
    <t>S T R A T E G I C   M A N A G E M E N T</t>
  </si>
  <si>
    <t>P E S T E L   A N A L Y S I S</t>
  </si>
  <si>
    <t>Marge</t>
  </si>
  <si>
    <t>Margin</t>
  </si>
  <si>
    <t>Margine</t>
  </si>
  <si>
    <t>How do you reach the customer?</t>
  </si>
  <si>
    <t>Would you like to open the program "Management Cockpit"?</t>
  </si>
  <si>
    <t>Voulez-vous ouvrir le programme "Gestion de l'innovation"?</t>
  </si>
  <si>
    <t>Would you like to open the program "Innovation Management"?</t>
  </si>
  <si>
    <t>Volete aprire il programma "Innovation Management"?</t>
  </si>
  <si>
    <t>Innovation</t>
  </si>
  <si>
    <t>Innovazione</t>
  </si>
  <si>
    <t>Möchten Sie das Programm "Innovationsmanagement" öffnen?</t>
  </si>
  <si>
    <t>Revenu 2</t>
  </si>
  <si>
    <t>Kosten 1</t>
  </si>
  <si>
    <t>Kosten 2</t>
  </si>
  <si>
    <t>?</t>
  </si>
  <si>
    <t>Erwarteter Wachstum</t>
  </si>
  <si>
    <t>Croissance attendue</t>
  </si>
  <si>
    <t>Markt-volumen</t>
  </si>
  <si>
    <t>Volume marché</t>
  </si>
  <si>
    <t>Merkmale</t>
  </si>
  <si>
    <t>Caractéristiques</t>
  </si>
  <si>
    <t>Nachfrage-intensität</t>
  </si>
  <si>
    <t>Intensité de la demande</t>
  </si>
  <si>
    <t>Massenmarkt</t>
  </si>
  <si>
    <t>Marché de masse</t>
  </si>
  <si>
    <t>Schrumpfmarkt</t>
  </si>
  <si>
    <t>Rétrécissement du marché</t>
  </si>
  <si>
    <t>Zukunftsmarkt</t>
  </si>
  <si>
    <t>Marché d'avenir</t>
  </si>
  <si>
    <t>Nischenmarkt</t>
  </si>
  <si>
    <t>Marché de niche</t>
  </si>
  <si>
    <t>Marktanteil [%]</t>
  </si>
  <si>
    <t>Par du marché [%]</t>
  </si>
  <si>
    <t>M1</t>
  </si>
  <si>
    <t>Markt 1</t>
  </si>
  <si>
    <t>M2</t>
  </si>
  <si>
    <t>Markt 2</t>
  </si>
  <si>
    <t>M3</t>
  </si>
  <si>
    <t>Markt 3</t>
  </si>
  <si>
    <t>M4</t>
  </si>
  <si>
    <t>Markt 4</t>
  </si>
  <si>
    <t>M5</t>
  </si>
  <si>
    <t>Markt 5</t>
  </si>
  <si>
    <t>M6</t>
  </si>
  <si>
    <t>Markt 6</t>
  </si>
  <si>
    <t>M7</t>
  </si>
  <si>
    <t>Markt 7</t>
  </si>
  <si>
    <t>M8</t>
  </si>
  <si>
    <t>Markt 8</t>
  </si>
  <si>
    <t>Total</t>
  </si>
  <si>
    <t>Eintretenswahr-scheinlichkeit in %</t>
  </si>
  <si>
    <t>Wettbewerbsposition</t>
  </si>
  <si>
    <t>Marktattraktivität</t>
  </si>
  <si>
    <t>Stratigic importance</t>
  </si>
  <si>
    <t>Competences</t>
  </si>
  <si>
    <t>Groupe 1</t>
  </si>
  <si>
    <t xml:space="preserve">Internet
</t>
  </si>
  <si>
    <t>A</t>
  </si>
  <si>
    <t>Client :</t>
  </si>
  <si>
    <t>Kunde:</t>
  </si>
  <si>
    <t>Customer:</t>
  </si>
  <si>
    <t>Cliente:</t>
  </si>
  <si>
    <t>Economic influence factors</t>
  </si>
  <si>
    <t>Differenz:</t>
  </si>
  <si>
    <t>différence:</t>
  </si>
  <si>
    <t>difference:</t>
  </si>
  <si>
    <t>differenza:</t>
  </si>
  <si>
    <t>≥ 1</t>
  </si>
  <si>
    <t>≤ 1</t>
  </si>
  <si>
    <t>= 0</t>
  </si>
  <si>
    <t>Welches sind die wichtigsten Kunden?</t>
  </si>
  <si>
    <t>Qui sont nos clients les plus importants ?</t>
  </si>
  <si>
    <t>Who are the most important customers?</t>
  </si>
  <si>
    <t>Chi sono i clienti importanti?</t>
  </si>
  <si>
    <t>Unsere Werte</t>
  </si>
  <si>
    <t>Nos valeurs</t>
  </si>
  <si>
    <t>Our Values</t>
  </si>
  <si>
    <t>I nostri valori</t>
  </si>
  <si>
    <t>Stellen Sie sicher, dass die Datei "08_Innovation.xls" im selben Verzeichnis abgelegt ist!</t>
  </si>
  <si>
    <t>Assurez-vous, que le fichier "08_Innovation.xls" se touve dans le même répertoire!</t>
  </si>
  <si>
    <t>Please make sure that the file "08_Innovation.xls" is in the same folder!</t>
  </si>
  <si>
    <t>Assicurarsi che il file  "08_Innovation.xls" si trova nel stesso direttorio!</t>
  </si>
  <si>
    <t>Assurez-vous, que le fichier "01_Cockpit.xlsm" se touve dans le même répertoire!</t>
  </si>
  <si>
    <t>Please make sure that the file "01_Cockpit.xlsm" is in the same folder!</t>
  </si>
  <si>
    <t>Assicurarsi che il file  "01_Cockpit.xlsm" si trova nel stesso direttorio!</t>
  </si>
  <si>
    <t>Stellen Sie sicher, dass die Datei "01_Cockpit.xlsm" im selben Verzeichnis abgelegt ist!</t>
  </si>
  <si>
    <t>Pfeil kopieren: ctrl und linke Maustaste</t>
  </si>
  <si>
    <t>Copier flèche: ctrl et bouton gauche de la souris</t>
  </si>
  <si>
    <t>Copy arrow: ctrl and left mouse button</t>
  </si>
  <si>
    <t>Pouvoir publics</t>
  </si>
  <si>
    <t>Öffentliche Hand</t>
  </si>
  <si>
    <t xml:space="preserve">Public authorities </t>
  </si>
  <si>
    <t>Autorità pubblica</t>
  </si>
  <si>
    <t>Dienstleistungssektor</t>
  </si>
  <si>
    <t>Secteur de Services</t>
  </si>
  <si>
    <t>Service sector</t>
  </si>
  <si>
    <t>Settore dei servizi</t>
  </si>
  <si>
    <t>Services &amp; Prestations</t>
  </si>
  <si>
    <t>Service &amp; Dienstleistungen</t>
  </si>
  <si>
    <t>Services</t>
  </si>
  <si>
    <t>Servizi &amp; prestationi</t>
  </si>
  <si>
    <t>Informationssysteme</t>
  </si>
  <si>
    <t>Système d'information</t>
  </si>
  <si>
    <t>Informations System</t>
  </si>
  <si>
    <t>Systema d'informazione</t>
  </si>
  <si>
    <t>Unsere Mission 
(Was ist unser Auftrag?)</t>
  </si>
  <si>
    <t>Notre mission  
(Quelle est notre mandat ?)</t>
  </si>
  <si>
    <t xml:space="preserve">Our mission
</t>
  </si>
  <si>
    <t xml:space="preserve">
</t>
  </si>
  <si>
    <t xml:space="preserve">
</t>
  </si>
  <si>
    <t xml:space="preserve">La nostra missione </t>
  </si>
  <si>
    <t>VALUE PROPOSITION</t>
  </si>
  <si>
    <t>SWOT Analysis</t>
  </si>
  <si>
    <t>SEGMENTAZIONE DEL MERCATO</t>
  </si>
  <si>
    <t>Totale</t>
  </si>
  <si>
    <t>alta</t>
  </si>
  <si>
    <t>Copia freccia: ctrl e pulsante sinistro del mouse</t>
  </si>
  <si>
    <t>Kernressourcen &amp; Kompetenzen</t>
  </si>
  <si>
    <t>Ressources &amp; Compétences clé</t>
  </si>
  <si>
    <t>Core resources &amp; competences</t>
  </si>
  <si>
    <t>Risorse &amp; competenze chiave</t>
  </si>
  <si>
    <t xml:space="preserve">Bsp: Eigenkapitalqoute
(Eigenkapital / Gesamtkapital)*100%
</t>
  </si>
  <si>
    <t>Ihr Logo:</t>
  </si>
  <si>
    <t>Votre logo:</t>
  </si>
  <si>
    <t>Your logo:</t>
  </si>
  <si>
    <t>Vostro logo:</t>
  </si>
  <si>
    <t>E N T W I C K L U N G S T R E N D S</t>
  </si>
  <si>
    <t>T E N D A N C E S   D E   D É V E L O P P E M E N T</t>
  </si>
  <si>
    <t>D E V E L O P M E N T   T R E N D S</t>
  </si>
  <si>
    <t>T E N D E N Z E   D I   S V I L U P P O</t>
  </si>
  <si>
    <t>Politische Trends</t>
  </si>
  <si>
    <t>Tendances politiques</t>
  </si>
  <si>
    <t>Ökonomische Trends</t>
  </si>
  <si>
    <t>Tendances économiques</t>
  </si>
  <si>
    <t>Soziologische Trends</t>
  </si>
  <si>
    <t>Tendances sociologiques</t>
  </si>
  <si>
    <t>Technologische Trends</t>
  </si>
  <si>
    <t>Tendances technologiques</t>
  </si>
  <si>
    <t>Ökologische Trends</t>
  </si>
  <si>
    <t>Tendances écologiques</t>
  </si>
  <si>
    <t>Rechtliche Trends</t>
  </si>
  <si>
    <t>Tendances légales</t>
  </si>
  <si>
    <t>Political trends</t>
  </si>
  <si>
    <t>Economic trends</t>
  </si>
  <si>
    <t>Sociological trends</t>
  </si>
  <si>
    <t>Technological trends</t>
  </si>
  <si>
    <t>Ecological trends</t>
  </si>
  <si>
    <t>Legal trends</t>
  </si>
  <si>
    <t>Tendenze legislative</t>
  </si>
  <si>
    <t>Tendenze politiche</t>
  </si>
  <si>
    <t>Tendenze economiche</t>
  </si>
  <si>
    <t>Tendenze sociologiche</t>
  </si>
  <si>
    <t>Tendenze tecnologiche</t>
  </si>
  <si>
    <t>Tendenze ecologiche</t>
  </si>
  <si>
    <t>Trends</t>
  </si>
  <si>
    <t>Tendenze</t>
  </si>
  <si>
    <t>Tendances</t>
  </si>
  <si>
    <t>Management Cockpit</t>
  </si>
  <si>
    <t>t19</t>
  </si>
  <si>
    <t>t20</t>
  </si>
  <si>
    <t>o19</t>
  </si>
  <si>
    <t>o20</t>
  </si>
  <si>
    <t>w19</t>
  </si>
  <si>
    <t>w20</t>
  </si>
  <si>
    <t>SO-Strategies</t>
  </si>
  <si>
    <t>SO-Strategie</t>
  </si>
  <si>
    <t>ST-Strategien</t>
  </si>
  <si>
    <t>ST-Stratégies</t>
  </si>
  <si>
    <t>ST-Strategies</t>
  </si>
  <si>
    <t>ST-Strategie</t>
  </si>
  <si>
    <t>WO-Strategien</t>
  </si>
  <si>
    <t>WO-Strategies</t>
  </si>
  <si>
    <t>WO-Strategie</t>
  </si>
  <si>
    <t>WT-Strategien</t>
  </si>
  <si>
    <t>WT-Stratégies</t>
  </si>
  <si>
    <t>WT-Strategies</t>
  </si>
  <si>
    <t>WT-Strategie</t>
  </si>
  <si>
    <t>Interne Faktoren</t>
  </si>
  <si>
    <t>Facteurs internes</t>
  </si>
  <si>
    <t>Internal factors</t>
  </si>
  <si>
    <t>Fattori interni</t>
  </si>
  <si>
    <t>Externe Faktoren</t>
  </si>
  <si>
    <t>Facteurs externes</t>
  </si>
  <si>
    <t>External factors</t>
  </si>
  <si>
    <t>Fattori esterni</t>
  </si>
  <si>
    <t xml:space="preserve">S T R A T É G I E S </t>
  </si>
  <si>
    <t>S T R A T E G I E</t>
  </si>
  <si>
    <t>Rischii</t>
  </si>
  <si>
    <t>Fügen Sie hier den Link zum Tool "Cockpit" mit der rechten Maustaste ein</t>
  </si>
  <si>
    <t>Insérer ici le lien vers l'outil "Tableau de bord"  avec le bouton droit de la souris</t>
  </si>
  <si>
    <t>Enter here the hyperlink to the tool "Cockpit"  with  the right mouse button</t>
  </si>
  <si>
    <t>Inserire il link verso il tool "Cockpit"  con il pulsante destro del mouse</t>
  </si>
  <si>
    <t>Inserire il link verso il tool "Innovation Management""  con il pulsante destro del mouse</t>
  </si>
  <si>
    <t>Enter here the hyperlink to the tool "Innovation Management""  with  the right mouse button</t>
  </si>
  <si>
    <t>Insérer ici le lien vers l'outil "Management de l'innovation"  avec le bouton droit de la souris</t>
  </si>
  <si>
    <t>Fügen Sie hier den Link zum Tool "Innovationsmanagement" mit der rechten Maustaste ein</t>
  </si>
  <si>
    <t>Activité 1</t>
  </si>
  <si>
    <t>Activité 2</t>
  </si>
  <si>
    <t>Channel 1</t>
  </si>
  <si>
    <t>Channel 2</t>
  </si>
  <si>
    <t>Summe</t>
  </si>
  <si>
    <t>Somme</t>
  </si>
  <si>
    <t>Sum</t>
  </si>
  <si>
    <t>Somma</t>
  </si>
  <si>
    <t>A N A L Y S E   D E S   R I S Q U E S</t>
  </si>
  <si>
    <t>R I S I K O A N A L Y S E</t>
  </si>
  <si>
    <t>R I S K   A N A L Y S I S</t>
  </si>
  <si>
    <t>A N L I S I   D E L   R I S C H I O</t>
  </si>
  <si>
    <t>Strategy 1</t>
  </si>
  <si>
    <t>Strategy 2</t>
  </si>
  <si>
    <t>V I S I O N  , M I S S I O N  &amp;  V A L U E S</t>
  </si>
  <si>
    <t>V I S I O N E , M I S S I O N E  &amp;  V A L O R I</t>
  </si>
  <si>
    <t>V I S I O N , M I S S I O N  &amp;  V A L E U R S</t>
  </si>
  <si>
    <t>V I S I O N , M I S S I O N  &amp;  W E R T E</t>
  </si>
  <si>
    <t xml:space="preserve"> Mercato</t>
  </si>
  <si>
    <t xml:space="preserve"> Potenziale</t>
  </si>
  <si>
    <t>Expected growth</t>
  </si>
  <si>
    <t xml:space="preserve"> Crescita attesa</t>
  </si>
  <si>
    <t>Market volume</t>
  </si>
  <si>
    <t xml:space="preserve"> Volume del mercato</t>
  </si>
  <si>
    <t>Characteristics</t>
  </si>
  <si>
    <t xml:space="preserve"> Caratteristiche</t>
  </si>
  <si>
    <t>Intensity of demand</t>
  </si>
  <si>
    <t xml:space="preserve"> Intensità della domanda</t>
  </si>
  <si>
    <t>Mass market</t>
  </si>
  <si>
    <t xml:space="preserve"> Mercato di massa</t>
  </si>
  <si>
    <t>Declining market</t>
  </si>
  <si>
    <t xml:space="preserve"> Mercato in contrazione</t>
  </si>
  <si>
    <t>Market of the future</t>
  </si>
  <si>
    <t xml:space="preserve"> Mercato del futuro</t>
  </si>
  <si>
    <t>Niche market</t>
  </si>
  <si>
    <t xml:space="preserve"> Mercato di nicchia</t>
  </si>
  <si>
    <t>Market share [%]</t>
  </si>
  <si>
    <t xml:space="preserve"> Quota di mercato [%]</t>
  </si>
  <si>
    <t>Risikoanalyse</t>
  </si>
  <si>
    <t>Analyse des risques</t>
  </si>
  <si>
    <t>Risk analysis</t>
  </si>
  <si>
    <t>Analisi del rischio</t>
  </si>
  <si>
    <t>CHF</t>
  </si>
  <si>
    <t>Währung:</t>
  </si>
  <si>
    <t>Devise:</t>
  </si>
  <si>
    <t>Currency:</t>
  </si>
  <si>
    <t>Moneta:</t>
  </si>
  <si>
    <t>in</t>
  </si>
  <si>
    <t xml:space="preserve">en </t>
  </si>
  <si>
    <t>In</t>
  </si>
  <si>
    <t xml:space="preserve"> in</t>
  </si>
  <si>
    <t xml:space="preserve">SO-Strategien </t>
  </si>
  <si>
    <t>(utiliser les forces pour saisir les opportunités)</t>
  </si>
  <si>
    <t xml:space="preserve">SO-Stratégies </t>
  </si>
  <si>
    <t xml:space="preserve">WO-Stratégies </t>
  </si>
  <si>
    <t>(minimiser le faiblesses pour éviter les menaces)</t>
  </si>
  <si>
    <t>(utiliser les forces pour éviter les menaces)</t>
  </si>
  <si>
    <t>(minimiser les faiblesses pour saisir les opportunités)</t>
  </si>
  <si>
    <t>(Stärken nutzen um die Chancen wahrzunehmen)</t>
  </si>
  <si>
    <t>(Stärken nutzen um die Gefahren zu vermindern)</t>
  </si>
  <si>
    <t xml:space="preserve">(Schwächen minimisieren um die Chancen zu nutzen </t>
  </si>
  <si>
    <t>(Schwächen minimisieren um die Gefahren zu vermindern)</t>
  </si>
  <si>
    <t>(Use forces to seize opportunities)</t>
  </si>
  <si>
    <t>(Use forces to avoid threats)</t>
  </si>
  <si>
    <t>(Minimize weaknesses to seize opportunities)</t>
  </si>
  <si>
    <t>(Minimize weaknesses to avoid threats)</t>
  </si>
  <si>
    <t>(Minimizzare le debolezze per evitare minacce)</t>
  </si>
  <si>
    <t>(Minimizzare le debolezze per cogliere le opportunità)</t>
  </si>
  <si>
    <t>(Usa forze per evitare minacce)</t>
  </si>
  <si>
    <t>(Usa forze per cogliere opportunità)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</si>
  <si>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</si>
  <si>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rPr>
        <sz val="8"/>
        <color theme="1"/>
        <rFont val="Calibri Light"/>
        <family val="2"/>
      </rP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</si>
  <si>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</si>
  <si>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Influenca-bilité?</t>
  </si>
  <si>
    <t>Importance</t>
  </si>
  <si>
    <t>1 - 5</t>
  </si>
  <si>
    <t>Moy. géom.</t>
  </si>
  <si>
    <t>Wichtigkeit</t>
  </si>
  <si>
    <t>Importanza</t>
  </si>
  <si>
    <t>Geom. Mittel</t>
  </si>
  <si>
    <t>Geom. mean</t>
  </si>
  <si>
    <t>Media geom.</t>
  </si>
  <si>
    <t>Value</t>
  </si>
  <si>
    <t>V A L U E  P R O P S I T I O N</t>
  </si>
  <si>
    <t>Version</t>
  </si>
  <si>
    <t>Konsequenzen?
Welche Optionen?</t>
  </si>
  <si>
    <t>Conséquences?
Quelles options?</t>
  </si>
  <si>
    <t>Chiffres clés</t>
  </si>
  <si>
    <t>Umsetzung &amp; Controlling</t>
  </si>
  <si>
    <t>Implementation &amp; Controlling</t>
  </si>
  <si>
    <t>Réalisation &amp; Controlling</t>
  </si>
  <si>
    <t>V6.1.1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</si>
</sst>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0.0%"/>
    <numFmt numFmtId="166" formatCode="_-* #,##0.00\ [$€-1]_-;\-* #,##0.00\ [$€-1]_-;_-* &quot;-&quot;??\ [$€-1]_-"/>
    <numFmt numFmtId="167" formatCode="_-* #,##0.00\ &quot;DM&quot;_-;\-* #,##0.00\ &quot;DM&quot;_-;_-* &quot;-&quot;??\ &quot;DM&quot;_-;_-@_-"/>
    <numFmt numFmtId="168" formatCode="0.0"/>
    <numFmt numFmtId="169" formatCode="_ * #,##0_ ;_ * \-#,##0_ ;_ * &quot;-&quot;??_ ;_ @_ "/>
    <numFmt numFmtId="170" formatCode=";;;"/>
    <numFmt numFmtId="171" formatCode="#,##0_ ;\-#,##0\ "/>
  </numFmts>
  <fonts count="1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4"/>
      <color theme="6" tint="0.3999755851924192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FFFF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1"/>
      <name val="Calibri Light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8"/>
      <color theme="5" tint="-0.249977111117893"/>
      <name val="Calibri Light"/>
      <family val="2"/>
    </font>
    <font>
      <sz val="14"/>
      <color theme="3"/>
      <name val="Calibri Light"/>
      <family val="2"/>
    </font>
    <font>
      <sz val="14"/>
      <color theme="0" tint="-0.499984740745262"/>
      <name val="Calibri Light"/>
      <family val="2"/>
    </font>
    <font>
      <sz val="20"/>
      <name val="Calibri Light"/>
      <family val="2"/>
    </font>
    <font>
      <sz val="18"/>
      <color theme="1"/>
      <name val="Calibri Light"/>
      <family val="2"/>
    </font>
    <font>
      <sz val="11"/>
      <color theme="1"/>
      <name val="Calibri Light"/>
      <family val="2"/>
    </font>
    <font>
      <sz val="10"/>
      <color theme="3"/>
      <name val="Calibri Light"/>
      <family val="2"/>
    </font>
    <font>
      <u/>
      <sz val="7.7"/>
      <color theme="0"/>
      <name val="Calibri Light"/>
      <family val="2"/>
    </font>
    <font>
      <b/>
      <sz val="14"/>
      <color theme="3"/>
      <name val="Calibri Light"/>
      <family val="2"/>
    </font>
    <font>
      <b/>
      <sz val="24"/>
      <color theme="1"/>
      <name val="Calibri Light"/>
      <family val="2"/>
    </font>
    <font>
      <sz val="9"/>
      <color rgb="FF000000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2"/>
      <color rgb="FF005581"/>
      <name val="Calibri Light"/>
      <family val="2"/>
    </font>
    <font>
      <sz val="11"/>
      <color theme="0"/>
      <name val="Calibri Light"/>
      <family val="2"/>
    </font>
    <font>
      <sz val="14"/>
      <color theme="1"/>
      <name val="Calibri Light"/>
      <family val="2"/>
    </font>
    <font>
      <sz val="20"/>
      <color rgb="FFC00000"/>
      <name val="Calibri Light"/>
      <family val="2"/>
    </font>
    <font>
      <sz val="8"/>
      <color theme="3"/>
      <name val="Calibri Light"/>
      <family val="2"/>
    </font>
    <font>
      <sz val="24"/>
      <color rgb="FFFF0000"/>
      <name val="Calibri Light"/>
      <family val="2"/>
    </font>
    <font>
      <sz val="12"/>
      <color theme="0" tint="-0.499984740745262"/>
      <name val="Calibri Light"/>
      <family val="2"/>
    </font>
    <font>
      <sz val="12"/>
      <color theme="1"/>
      <name val="Calibri Light"/>
      <family val="2"/>
    </font>
    <font>
      <b/>
      <sz val="16"/>
      <color theme="0"/>
      <name val="Calibri Light"/>
      <family val="2"/>
    </font>
    <font>
      <b/>
      <sz val="11"/>
      <color theme="0"/>
      <name val="Calibri Light"/>
      <family val="2"/>
    </font>
    <font>
      <sz val="20"/>
      <color theme="1"/>
      <name val="Calibri Light"/>
      <family val="2"/>
    </font>
    <font>
      <i/>
      <sz val="11"/>
      <color theme="1"/>
      <name val="Calibri Light"/>
      <family val="2"/>
    </font>
    <font>
      <b/>
      <sz val="24"/>
      <color rgb="FFFF0000"/>
      <name val="Calibri Light"/>
      <family val="2"/>
    </font>
    <font>
      <sz val="11"/>
      <color rgb="FFFF0000"/>
      <name val="Calibri Light"/>
      <family val="2"/>
    </font>
    <font>
      <u/>
      <sz val="7.7"/>
      <color rgb="FFFF0000"/>
      <name val="Calibri Light"/>
      <family val="2"/>
    </font>
    <font>
      <sz val="11"/>
      <name val="Calibri Light"/>
      <family val="2"/>
    </font>
    <font>
      <b/>
      <sz val="16"/>
      <color theme="1"/>
      <name val="Calibri Light"/>
      <family val="2"/>
    </font>
    <font>
      <b/>
      <sz val="11"/>
      <color rgb="FFFF0000"/>
      <name val="Calibri Light"/>
      <family val="2"/>
    </font>
    <font>
      <b/>
      <sz val="11"/>
      <color theme="3"/>
      <name val="Calibri Light"/>
      <family val="2"/>
    </font>
    <font>
      <sz val="14"/>
      <color rgb="FFFF0000"/>
      <name val="Calibri Light"/>
      <family val="2"/>
    </font>
    <font>
      <sz val="9"/>
      <color theme="1"/>
      <name val="Calibri Light"/>
      <family val="2"/>
    </font>
    <font>
      <b/>
      <sz val="11"/>
      <color theme="1"/>
      <name val="Calibri Light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8"/>
      <color theme="0" tint="-0.499984740745262"/>
      <name val="Calibri Light"/>
      <family val="2"/>
    </font>
    <font>
      <b/>
      <sz val="10"/>
      <color theme="0"/>
      <name val="Calibri Light"/>
      <family val="2"/>
    </font>
    <font>
      <b/>
      <sz val="10"/>
      <color theme="1"/>
      <name val="Calibri Light"/>
      <family val="2"/>
    </font>
    <font>
      <sz val="16"/>
      <color theme="1" tint="0.499984740745262"/>
      <name val="Calibri Light"/>
      <family val="2"/>
    </font>
    <font>
      <b/>
      <sz val="12"/>
      <color theme="0"/>
      <name val="Calibri Light"/>
      <family val="2"/>
    </font>
    <font>
      <sz val="16"/>
      <color theme="0"/>
      <name val="Calibri Light"/>
      <family val="2"/>
    </font>
    <font>
      <b/>
      <sz val="14"/>
      <color theme="3" tint="-0.249977111117893"/>
      <name val="Calibri Light"/>
      <family val="2"/>
    </font>
    <font>
      <sz val="11"/>
      <color theme="4" tint="-0.499984740745262"/>
      <name val="Calibri Light"/>
      <family val="2"/>
    </font>
    <font>
      <sz val="11"/>
      <color theme="9" tint="-0.499984740745262"/>
      <name val="Calibri Light"/>
      <family val="2"/>
    </font>
    <font>
      <sz val="14"/>
      <color theme="1" tint="0.499984740745262"/>
      <name val="Calibri Light"/>
      <family val="2"/>
    </font>
    <font>
      <sz val="16"/>
      <color theme="7" tint="0.39997558519241921"/>
      <name val="Calibri Light"/>
      <family val="2"/>
    </font>
    <font>
      <sz val="8"/>
      <color rgb="FF000000"/>
      <name val="Calibri Light"/>
      <family val="2"/>
    </font>
    <font>
      <b/>
      <sz val="12"/>
      <color theme="5" tint="0.39997558519241921"/>
      <name val="Calibri Light"/>
      <family val="2"/>
    </font>
    <font>
      <sz val="14"/>
      <color theme="0"/>
      <name val="Calibri Light"/>
      <family val="2"/>
    </font>
    <font>
      <sz val="11"/>
      <color theme="0" tint="-0.34998626667073579"/>
      <name val="Calibri Light"/>
      <family val="2"/>
    </font>
    <font>
      <sz val="12"/>
      <color theme="0"/>
      <name val="Calibri Light"/>
      <family val="2"/>
    </font>
    <font>
      <sz val="11"/>
      <color theme="7" tint="-0.499984740745262"/>
      <name val="Calibri Light"/>
      <family val="2"/>
    </font>
    <font>
      <sz val="10"/>
      <color theme="0"/>
      <name val="Calibri Light"/>
      <family val="2"/>
    </font>
    <font>
      <b/>
      <sz val="9"/>
      <color theme="0"/>
      <name val="Calibri Light"/>
      <family val="2"/>
    </font>
    <font>
      <sz val="18"/>
      <color theme="0"/>
      <name val="Calibri Light"/>
      <family val="2"/>
    </font>
    <font>
      <sz val="10"/>
      <name val="Calibri Light"/>
      <family val="2"/>
    </font>
    <font>
      <sz val="22"/>
      <color theme="3"/>
      <name val="Calibri Light"/>
      <family val="2"/>
    </font>
    <font>
      <sz val="12"/>
      <name val="Calibri Light"/>
      <family val="2"/>
    </font>
    <font>
      <b/>
      <sz val="12"/>
      <name val="Calibri Light"/>
      <family val="2"/>
    </font>
    <font>
      <u/>
      <sz val="12"/>
      <color theme="10"/>
      <name val="Calibri Light"/>
      <family val="2"/>
    </font>
    <font>
      <b/>
      <sz val="24"/>
      <color theme="0"/>
      <name val="Calibri Light"/>
      <family val="2"/>
    </font>
    <font>
      <sz val="24"/>
      <color theme="0"/>
      <name val="Calibri Light"/>
      <family val="2"/>
    </font>
    <font>
      <sz val="11"/>
      <color theme="0" tint="-4.9989318521683403E-2"/>
      <name val="Calibri Light"/>
      <family val="2"/>
    </font>
    <font>
      <b/>
      <sz val="9"/>
      <color theme="1"/>
      <name val="Calibri Light"/>
      <family val="2"/>
    </font>
    <font>
      <sz val="8"/>
      <name val="Calibri Light"/>
      <family val="2"/>
    </font>
    <font>
      <sz val="16"/>
      <color theme="3"/>
      <name val="Calibri Light"/>
      <family val="2"/>
    </font>
    <font>
      <b/>
      <sz val="12"/>
      <color rgb="FFFF0000"/>
      <name val="Calibri Light"/>
      <family val="2"/>
    </font>
    <font>
      <sz val="9"/>
      <color theme="3"/>
      <name val="Calibri Light"/>
      <family val="2"/>
    </font>
    <font>
      <b/>
      <sz val="12"/>
      <color theme="3"/>
      <name val="Calibri Light"/>
      <family val="2"/>
    </font>
    <font>
      <sz val="11"/>
      <color theme="3"/>
      <name val="Calibri Light"/>
      <family val="2"/>
    </font>
    <font>
      <sz val="11"/>
      <color rgb="FF000000"/>
      <name val="Calibri Light"/>
      <family val="2"/>
    </font>
    <font>
      <sz val="7"/>
      <color theme="1"/>
      <name val="Calibri Light"/>
      <family val="2"/>
    </font>
    <font>
      <sz val="11"/>
      <color theme="0" tint="-0.14999847407452621"/>
      <name val="Calibri Light"/>
      <family val="2"/>
    </font>
    <font>
      <sz val="10"/>
      <color theme="0" tint="-0.14999847407452621"/>
      <name val="Calibri Light"/>
      <family val="2"/>
    </font>
    <font>
      <sz val="8"/>
      <color theme="0" tint="-0.14999847407452621"/>
      <name val="Calibri Light"/>
      <family val="2"/>
    </font>
    <font>
      <b/>
      <i/>
      <sz val="16"/>
      <color theme="0"/>
      <name val="Calibri Light"/>
      <family val="2"/>
    </font>
    <font>
      <sz val="10"/>
      <color rgb="FF000000"/>
      <name val="Calibri Light"/>
      <family val="2"/>
    </font>
    <font>
      <b/>
      <sz val="12"/>
      <color theme="1"/>
      <name val="Calibri Light"/>
      <family val="2"/>
    </font>
    <font>
      <b/>
      <sz val="20"/>
      <color theme="7" tint="-0.249977111117893"/>
      <name val="Calibri Light"/>
      <family val="2"/>
    </font>
    <font>
      <sz val="14"/>
      <color theme="7" tint="-0.499984740745262"/>
      <name val="Calibri Light"/>
      <family val="2"/>
    </font>
    <font>
      <b/>
      <sz val="14"/>
      <color theme="0"/>
      <name val="Calibri Light"/>
      <family val="2"/>
    </font>
    <font>
      <sz val="11"/>
      <color theme="0" tint="-0.499984740745262"/>
      <name val="Calibri Light"/>
      <family val="2"/>
    </font>
    <font>
      <sz val="11"/>
      <color theme="1" tint="0.249977111117893"/>
      <name val="Calibri Light"/>
      <family val="2"/>
    </font>
    <font>
      <sz val="12"/>
      <color theme="1" tint="0.34998626667073579"/>
      <name val="Calibri Light"/>
      <family val="2"/>
    </font>
    <font>
      <sz val="14"/>
      <color theme="1" tint="0.249977111117893"/>
      <name val="Calibri Light"/>
      <family val="2"/>
    </font>
    <font>
      <u/>
      <sz val="7.7"/>
      <color theme="10"/>
      <name val="Calibri Light"/>
      <family val="2"/>
    </font>
    <font>
      <sz val="24"/>
      <color theme="3" tint="0.39997558519241921"/>
      <name val="Calibri Light"/>
      <family val="2"/>
    </font>
    <font>
      <sz val="24"/>
      <color theme="9" tint="-0.249977111117893"/>
      <name val="Calibri Light"/>
      <family val="2"/>
    </font>
    <font>
      <sz val="11"/>
      <color theme="3" tint="0.39997558519241921"/>
      <name val="Calibri Light"/>
      <family val="2"/>
    </font>
    <font>
      <b/>
      <sz val="12"/>
      <color theme="4" tint="0.39997558519241921"/>
      <name val="Calibri Light"/>
      <family val="2"/>
    </font>
    <font>
      <b/>
      <sz val="12"/>
      <color theme="9" tint="0.39997558519241921"/>
      <name val="Calibri Light"/>
      <family val="2"/>
    </font>
    <font>
      <sz val="24"/>
      <color theme="4" tint="0.39997558519241921"/>
      <name val="Calibri Light"/>
      <family val="2"/>
    </font>
    <font>
      <sz val="16"/>
      <color theme="4" tint="0.39997558519241921"/>
      <name val="Calibri Light"/>
      <family val="2"/>
    </font>
    <font>
      <sz val="16"/>
      <color theme="9" tint="0.39997558519241921"/>
      <name val="Calibri Light"/>
      <family val="2"/>
    </font>
    <font>
      <sz val="24"/>
      <color theme="5" tint="-0.249977111117893"/>
      <name val="Calibri Light"/>
      <family val="2"/>
    </font>
    <font>
      <b/>
      <sz val="12"/>
      <color theme="7" tint="0.39997558519241921"/>
      <name val="Calibri Light"/>
      <family val="2"/>
    </font>
    <font>
      <sz val="24"/>
      <color theme="7" tint="-0.249977111117893"/>
      <name val="Calibri Light"/>
      <family val="2"/>
    </font>
    <font>
      <sz val="11"/>
      <color theme="1" tint="0.34998626667073579"/>
      <name val="Calibri Light"/>
      <family val="2"/>
    </font>
    <font>
      <sz val="24"/>
      <name val="Calibri Light"/>
      <family val="2"/>
    </font>
    <font>
      <sz val="20"/>
      <color theme="0"/>
      <name val="Calibri Light"/>
      <family val="2"/>
    </font>
    <font>
      <sz val="11"/>
      <color theme="1" tint="0.499984740745262"/>
      <name val="Calibri Light"/>
      <family val="2"/>
    </font>
    <font>
      <sz val="8"/>
      <color rgb="FF000000"/>
      <name val="Segoe UI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 style="hair">
        <color auto="1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hair">
        <color auto="1"/>
      </right>
      <top/>
      <bottom/>
      <diagonal/>
    </border>
    <border>
      <left style="hair">
        <color auto="1"/>
      </left>
      <right style="thin">
        <color theme="3"/>
      </right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theme="3"/>
      </left>
      <right/>
      <top/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hair">
        <color auto="1"/>
      </right>
      <top/>
      <bottom style="thin">
        <color theme="3"/>
      </bottom>
      <diagonal/>
    </border>
    <border>
      <left style="hair">
        <color auto="1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/>
      <right/>
      <top/>
      <bottom style="thin">
        <color theme="4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166" fontId="16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49">
    <xf numFmtId="0" fontId="0" fillId="0" borderId="0" xfId="0"/>
    <xf numFmtId="0" fontId="17" fillId="25" borderId="2" xfId="10" applyFont="1" applyFill="1" applyBorder="1" applyAlignment="1" applyProtection="1">
      <alignment horizontal="left" vertical="center" wrapText="1"/>
      <protection locked="0"/>
    </xf>
    <xf numFmtId="0" fontId="25" fillId="0" borderId="0" xfId="0" applyFont="1" applyProtection="1">
      <protection locked="0" hidden="1"/>
    </xf>
    <xf numFmtId="0" fontId="47" fillId="0" borderId="0" xfId="0" applyFont="1" applyAlignment="1" applyProtection="1">
      <alignment horizontal="right" vertical="center"/>
      <protection locked="0"/>
    </xf>
    <xf numFmtId="0" fontId="33" fillId="45" borderId="0" xfId="0" applyFont="1" applyFill="1" applyProtection="1">
      <protection locked="0"/>
    </xf>
    <xf numFmtId="0" fontId="33" fillId="0" borderId="41" xfId="0" applyFont="1" applyBorder="1" applyAlignment="1" applyProtection="1">
      <alignment horizontal="left" vertical="center"/>
      <protection locked="0"/>
    </xf>
    <xf numFmtId="0" fontId="64" fillId="0" borderId="41" xfId="0" applyFont="1" applyBorder="1" applyAlignment="1" applyProtection="1">
      <alignment vertical="center"/>
      <protection locked="0"/>
    </xf>
    <xf numFmtId="0" fontId="29" fillId="0" borderId="43" xfId="0" applyFont="1" applyBorder="1" applyAlignment="1" applyProtection="1">
      <alignment vertical="center"/>
      <protection locked="0"/>
    </xf>
    <xf numFmtId="0" fontId="65" fillId="0" borderId="54" xfId="0" applyFont="1" applyBorder="1" applyAlignment="1" applyProtection="1">
      <alignment horizontal="left" vertical="center" wrapText="1"/>
      <protection locked="0"/>
    </xf>
    <xf numFmtId="0" fontId="33" fillId="0" borderId="40" xfId="0" applyFont="1" applyBorder="1" applyAlignment="1" applyProtection="1">
      <alignment horizontal="left" vertical="center"/>
      <protection locked="0"/>
    </xf>
    <xf numFmtId="0" fontId="64" fillId="0" borderId="40" xfId="0" applyFont="1" applyBorder="1" applyAlignment="1" applyProtection="1">
      <alignment vertical="center"/>
      <protection locked="0"/>
    </xf>
    <xf numFmtId="0" fontId="29" fillId="0" borderId="45" xfId="0" applyFont="1" applyBorder="1" applyAlignment="1" applyProtection="1">
      <alignment vertical="center"/>
      <protection locked="0"/>
    </xf>
    <xf numFmtId="0" fontId="65" fillId="0" borderId="58" xfId="0" applyFont="1" applyBorder="1" applyAlignment="1" applyProtection="1">
      <alignment horizontal="left" vertical="center" wrapText="1"/>
      <protection locked="0"/>
    </xf>
    <xf numFmtId="0" fontId="65" fillId="0" borderId="40" xfId="0" applyFont="1" applyBorder="1" applyAlignment="1" applyProtection="1">
      <alignment horizontal="left" vertical="center"/>
      <protection locked="0"/>
    </xf>
    <xf numFmtId="0" fontId="33" fillId="0" borderId="47" xfId="0" applyFont="1" applyBorder="1" applyAlignment="1" applyProtection="1">
      <alignment horizontal="left" vertical="center"/>
      <protection locked="0"/>
    </xf>
    <xf numFmtId="0" fontId="64" fillId="0" borderId="47" xfId="0" applyFont="1" applyBorder="1" applyAlignment="1" applyProtection="1">
      <alignment vertical="center"/>
      <protection locked="0"/>
    </xf>
    <xf numFmtId="0" fontId="29" fillId="0" borderId="48" xfId="0" applyFont="1" applyBorder="1" applyAlignment="1" applyProtection="1">
      <alignment vertical="center"/>
      <protection locked="0"/>
    </xf>
    <xf numFmtId="0" fontId="65" fillId="0" borderId="59" xfId="0" applyFont="1" applyBorder="1" applyAlignment="1" applyProtection="1">
      <alignment horizontal="left" vertical="center" wrapText="1"/>
      <protection locked="0"/>
    </xf>
    <xf numFmtId="0" fontId="33" fillId="0" borderId="0" xfId="0" applyFont="1" applyProtection="1">
      <protection locked="0" hidden="1"/>
    </xf>
    <xf numFmtId="0" fontId="25" fillId="4" borderId="40" xfId="0" applyFont="1" applyFill="1" applyBorder="1" applyAlignment="1" applyProtection="1">
      <alignment horizontal="left" vertical="top" wrapText="1"/>
      <protection locked="0"/>
    </xf>
    <xf numFmtId="0" fontId="33" fillId="4" borderId="40" xfId="0" applyFont="1" applyFill="1" applyBorder="1" applyAlignment="1" applyProtection="1">
      <alignment horizontal="left" vertical="top" wrapText="1"/>
      <protection locked="0"/>
    </xf>
    <xf numFmtId="1" fontId="69" fillId="4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4" borderId="40" xfId="0" applyNumberFormat="1" applyFont="1" applyFill="1" applyBorder="1" applyAlignment="1" applyProtection="1">
      <alignment horizontal="center" vertical="top" wrapText="1"/>
      <protection locked="0"/>
    </xf>
    <xf numFmtId="0" fontId="33" fillId="4" borderId="40" xfId="0" quotePrefix="1" applyFont="1" applyFill="1" applyBorder="1" applyAlignment="1" applyProtection="1">
      <alignment horizontal="left" vertical="top" wrapText="1"/>
      <protection locked="0"/>
    </xf>
    <xf numFmtId="0" fontId="33" fillId="4" borderId="45" xfId="0" quotePrefix="1" applyFont="1" applyFill="1" applyBorder="1" applyAlignment="1" applyProtection="1">
      <alignment horizontal="left" vertical="top" wrapText="1"/>
      <protection locked="0"/>
    </xf>
    <xf numFmtId="0" fontId="33" fillId="20" borderId="40" xfId="0" applyFont="1" applyFill="1" applyBorder="1" applyAlignment="1" applyProtection="1">
      <alignment horizontal="left" vertical="top" wrapText="1"/>
      <protection locked="0"/>
    </xf>
    <xf numFmtId="1" fontId="69" fillId="20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20" borderId="40" xfId="0" applyNumberFormat="1" applyFont="1" applyFill="1" applyBorder="1" applyAlignment="1" applyProtection="1">
      <alignment horizontal="center" vertical="top" wrapText="1"/>
      <protection locked="0"/>
    </xf>
    <xf numFmtId="0" fontId="33" fillId="20" borderId="45" xfId="0" applyFont="1" applyFill="1" applyBorder="1" applyAlignment="1" applyProtection="1">
      <alignment horizontal="left" vertical="top" wrapText="1"/>
      <protection locked="0"/>
    </xf>
    <xf numFmtId="0" fontId="33" fillId="20" borderId="47" xfId="0" applyFont="1" applyFill="1" applyBorder="1" applyAlignment="1" applyProtection="1">
      <alignment horizontal="left" vertical="top" wrapText="1"/>
      <protection locked="0"/>
    </xf>
    <xf numFmtId="1" fontId="69" fillId="20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20" borderId="47" xfId="0" applyNumberFormat="1" applyFont="1" applyFill="1" applyBorder="1" applyAlignment="1" applyProtection="1">
      <alignment horizontal="center" vertical="top" wrapText="1"/>
      <protection locked="0"/>
    </xf>
    <xf numFmtId="0" fontId="33" fillId="20" borderId="48" xfId="0" applyFont="1" applyFill="1" applyBorder="1" applyAlignment="1" applyProtection="1">
      <alignment horizontal="left" vertical="top" wrapText="1"/>
      <protection locked="0"/>
    </xf>
    <xf numFmtId="49" fontId="25" fillId="8" borderId="40" xfId="0" applyNumberFormat="1" applyFont="1" applyFill="1" applyBorder="1" applyAlignment="1" applyProtection="1">
      <alignment horizontal="left" vertical="top" wrapText="1"/>
      <protection locked="0"/>
    </xf>
    <xf numFmtId="9" fontId="52" fillId="8" borderId="40" xfId="0" applyNumberFormat="1" applyFont="1" applyFill="1" applyBorder="1" applyAlignment="1" applyProtection="1">
      <alignment horizontal="center" vertical="center"/>
      <protection locked="0"/>
    </xf>
    <xf numFmtId="1" fontId="69" fillId="8" borderId="40" xfId="0" applyNumberFormat="1" applyFont="1" applyFill="1" applyBorder="1" applyAlignment="1" applyProtection="1">
      <alignment horizontal="center" vertical="center" wrapText="1"/>
      <protection locked="0"/>
    </xf>
    <xf numFmtId="49" fontId="25" fillId="12" borderId="40" xfId="0" quotePrefix="1" applyNumberFormat="1" applyFont="1" applyFill="1" applyBorder="1" applyAlignment="1" applyProtection="1">
      <alignment horizontal="left" vertical="top" wrapText="1"/>
      <protection locked="0"/>
    </xf>
    <xf numFmtId="49" fontId="25" fillId="12" borderId="40" xfId="0" applyNumberFormat="1" applyFont="1" applyFill="1" applyBorder="1" applyAlignment="1" applyProtection="1">
      <alignment horizontal="left" vertical="top" wrapText="1"/>
      <protection locked="0"/>
    </xf>
    <xf numFmtId="0" fontId="52" fillId="8" borderId="45" xfId="0" applyFont="1" applyFill="1" applyBorder="1" applyAlignment="1" applyProtection="1">
      <alignment horizontal="center" vertical="center" wrapText="1"/>
      <protection locked="0"/>
    </xf>
    <xf numFmtId="9" fontId="52" fillId="12" borderId="40" xfId="0" applyNumberFormat="1" applyFont="1" applyFill="1" applyBorder="1" applyAlignment="1" applyProtection="1">
      <alignment horizontal="center" vertical="center"/>
      <protection locked="0"/>
    </xf>
    <xf numFmtId="1" fontId="69" fillId="12" borderId="40" xfId="0" applyNumberFormat="1" applyFont="1" applyFill="1" applyBorder="1" applyAlignment="1" applyProtection="1">
      <alignment horizontal="center" vertical="center" wrapText="1"/>
      <protection locked="0"/>
    </xf>
    <xf numFmtId="49" fontId="25" fillId="7" borderId="40" xfId="0" applyNumberFormat="1" applyFont="1" applyFill="1" applyBorder="1" applyAlignment="1" applyProtection="1">
      <alignment horizontal="left" vertical="top" wrapText="1"/>
      <protection locked="0"/>
    </xf>
    <xf numFmtId="0" fontId="52" fillId="12" borderId="45" xfId="0" applyFont="1" applyFill="1" applyBorder="1" applyAlignment="1" applyProtection="1">
      <alignment horizontal="center" vertical="center" wrapText="1"/>
      <protection locked="0"/>
    </xf>
    <xf numFmtId="9" fontId="52" fillId="7" borderId="40" xfId="0" applyNumberFormat="1" applyFont="1" applyFill="1" applyBorder="1" applyAlignment="1" applyProtection="1">
      <alignment horizontal="center" vertical="center"/>
      <protection locked="0"/>
    </xf>
    <xf numFmtId="1" fontId="69" fillId="7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7" borderId="45" xfId="0" applyFont="1" applyFill="1" applyBorder="1" applyAlignment="1" applyProtection="1">
      <alignment horizontal="center" vertical="center" wrapText="1"/>
      <protection locked="0"/>
    </xf>
    <xf numFmtId="9" fontId="52" fillId="7" borderId="47" xfId="0" applyNumberFormat="1" applyFont="1" applyFill="1" applyBorder="1" applyAlignment="1" applyProtection="1">
      <alignment horizontal="center" vertical="center"/>
      <protection locked="0"/>
    </xf>
    <xf numFmtId="1" fontId="69" fillId="7" borderId="47" xfId="0" applyNumberFormat="1" applyFont="1" applyFill="1" applyBorder="1" applyAlignment="1" applyProtection="1">
      <alignment horizontal="center" vertical="center" wrapText="1"/>
      <protection locked="0"/>
    </xf>
    <xf numFmtId="49" fontId="25" fillId="12" borderId="47" xfId="0" quotePrefix="1" applyNumberFormat="1" applyFont="1" applyFill="1" applyBorder="1" applyAlignment="1" applyProtection="1">
      <alignment horizontal="left" vertical="top" wrapText="1"/>
      <protection locked="0"/>
    </xf>
    <xf numFmtId="49" fontId="25" fillId="12" borderId="47" xfId="0" applyNumberFormat="1" applyFont="1" applyFill="1" applyBorder="1" applyAlignment="1" applyProtection="1">
      <alignment horizontal="left" vertical="top" wrapText="1"/>
      <protection locked="0"/>
    </xf>
    <xf numFmtId="0" fontId="52" fillId="12" borderId="48" xfId="0" applyFont="1" applyFill="1" applyBorder="1" applyAlignment="1" applyProtection="1">
      <alignment horizontal="center" vertical="center" wrapText="1"/>
      <protection locked="0"/>
    </xf>
    <xf numFmtId="0" fontId="33" fillId="16" borderId="40" xfId="0" applyFont="1" applyFill="1" applyBorder="1" applyAlignment="1" applyProtection="1">
      <alignment horizontal="left" vertical="top" wrapText="1"/>
      <protection locked="0"/>
    </xf>
    <xf numFmtId="1" fontId="69" fillId="0" borderId="40" xfId="0" applyNumberFormat="1" applyFont="1" applyBorder="1" applyAlignment="1" applyProtection="1">
      <alignment horizontal="center" vertical="center" wrapText="1"/>
      <protection locked="0"/>
    </xf>
    <xf numFmtId="0" fontId="33" fillId="15" borderId="40" xfId="0" applyFont="1" applyFill="1" applyBorder="1" applyAlignment="1" applyProtection="1">
      <alignment horizontal="left" vertical="top" wrapText="1"/>
      <protection locked="0"/>
    </xf>
    <xf numFmtId="1" fontId="32" fillId="15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15" borderId="45" xfId="0" applyFont="1" applyFill="1" applyBorder="1" applyAlignment="1" applyProtection="1">
      <alignment horizontal="center" vertical="center" wrapText="1"/>
      <protection locked="0"/>
    </xf>
    <xf numFmtId="0" fontId="33" fillId="21" borderId="40" xfId="0" applyFont="1" applyFill="1" applyBorder="1" applyAlignment="1" applyProtection="1">
      <alignment horizontal="left" vertical="top" wrapText="1"/>
      <protection locked="0"/>
    </xf>
    <xf numFmtId="1" fontId="32" fillId="21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21" borderId="45" xfId="0" applyFont="1" applyFill="1" applyBorder="1" applyAlignment="1" applyProtection="1">
      <alignment horizontal="center" vertical="center" wrapText="1"/>
      <protection locked="0"/>
    </xf>
    <xf numFmtId="0" fontId="33" fillId="7" borderId="40" xfId="0" applyFont="1" applyFill="1" applyBorder="1" applyAlignment="1" applyProtection="1">
      <alignment horizontal="left" vertical="top" wrapText="1"/>
      <protection locked="0"/>
    </xf>
    <xf numFmtId="0" fontId="33" fillId="10" borderId="40" xfId="0" applyFont="1" applyFill="1" applyBorder="1" applyAlignment="1" applyProtection="1">
      <alignment horizontal="left" vertical="top" wrapText="1"/>
      <protection locked="0"/>
    </xf>
    <xf numFmtId="1" fontId="32" fillId="10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10" borderId="45" xfId="0" applyFont="1" applyFill="1" applyBorder="1" applyAlignment="1" applyProtection="1">
      <alignment horizontal="center" vertical="center" wrapText="1"/>
      <protection locked="0"/>
    </xf>
    <xf numFmtId="0" fontId="33" fillId="12" borderId="40" xfId="0" applyFont="1" applyFill="1" applyBorder="1" applyAlignment="1" applyProtection="1">
      <alignment horizontal="left" vertical="top" wrapText="1"/>
      <protection locked="0"/>
    </xf>
    <xf numFmtId="1" fontId="32" fillId="20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20" borderId="45" xfId="0" applyFont="1" applyFill="1" applyBorder="1" applyAlignment="1" applyProtection="1">
      <alignment horizontal="center" vertical="center" wrapText="1"/>
      <protection locked="0"/>
    </xf>
    <xf numFmtId="0" fontId="33" fillId="17" borderId="40" xfId="0" applyFont="1" applyFill="1" applyBorder="1" applyAlignment="1" applyProtection="1">
      <alignment horizontal="left" vertical="top" wrapText="1"/>
      <protection locked="0"/>
    </xf>
    <xf numFmtId="1" fontId="32" fillId="17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17" borderId="45" xfId="0" applyFont="1" applyFill="1" applyBorder="1" applyAlignment="1" applyProtection="1">
      <alignment horizontal="center" vertical="center" wrapText="1"/>
      <protection locked="0"/>
    </xf>
    <xf numFmtId="0" fontId="33" fillId="30" borderId="40" xfId="0" applyFont="1" applyFill="1" applyBorder="1" applyAlignment="1" applyProtection="1">
      <alignment horizontal="left" vertical="top" wrapText="1"/>
      <protection locked="0"/>
    </xf>
    <xf numFmtId="0" fontId="33" fillId="11" borderId="40" xfId="0" applyFont="1" applyFill="1" applyBorder="1" applyAlignment="1" applyProtection="1">
      <alignment horizontal="left" vertical="top" wrapText="1"/>
      <protection locked="0"/>
    </xf>
    <xf numFmtId="1" fontId="32" fillId="11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11" borderId="45" xfId="0" applyFont="1" applyFill="1" applyBorder="1" applyAlignment="1" applyProtection="1">
      <alignment horizontal="center" vertical="center" wrapText="1"/>
      <protection locked="0"/>
    </xf>
    <xf numFmtId="1" fontId="32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33" fillId="6" borderId="40" xfId="0" applyFont="1" applyFill="1" applyBorder="1" applyAlignment="1" applyProtection="1">
      <alignment horizontal="left" vertical="top" wrapText="1"/>
      <protection locked="0"/>
    </xf>
    <xf numFmtId="0" fontId="52" fillId="6" borderId="45" xfId="0" applyFont="1" applyFill="1" applyBorder="1" applyAlignment="1" applyProtection="1">
      <alignment horizontal="center" vertical="center" wrapText="1"/>
      <protection locked="0"/>
    </xf>
    <xf numFmtId="0" fontId="60" fillId="20" borderId="40" xfId="0" applyFont="1" applyFill="1" applyBorder="1" applyAlignment="1" applyProtection="1">
      <alignment horizontal="left" vertical="top" wrapText="1"/>
      <protection locked="0"/>
    </xf>
    <xf numFmtId="0" fontId="60" fillId="27" borderId="40" xfId="0" applyFont="1" applyFill="1" applyBorder="1" applyAlignment="1" applyProtection="1">
      <alignment horizontal="left" vertical="top" wrapText="1"/>
      <protection locked="0"/>
    </xf>
    <xf numFmtId="1" fontId="32" fillId="27" borderId="40" xfId="0" applyNumberFormat="1" applyFont="1" applyFill="1" applyBorder="1" applyAlignment="1" applyProtection="1">
      <alignment horizontal="center" vertical="center" wrapText="1"/>
      <protection locked="0"/>
    </xf>
    <xf numFmtId="0" fontId="33" fillId="27" borderId="40" xfId="0" applyFont="1" applyFill="1" applyBorder="1" applyAlignment="1" applyProtection="1">
      <alignment horizontal="left" vertical="top" wrapText="1"/>
      <protection locked="0"/>
    </xf>
    <xf numFmtId="0" fontId="52" fillId="27" borderId="45" xfId="0" applyFont="1" applyFill="1" applyBorder="1" applyAlignment="1" applyProtection="1">
      <alignment horizontal="center" vertical="center" wrapText="1"/>
      <protection locked="0"/>
    </xf>
    <xf numFmtId="0" fontId="33" fillId="3" borderId="40" xfId="0" applyFont="1" applyFill="1" applyBorder="1" applyAlignment="1" applyProtection="1">
      <alignment horizontal="left" vertical="top" wrapText="1"/>
      <protection locked="0"/>
    </xf>
    <xf numFmtId="0" fontId="33" fillId="25" borderId="40" xfId="0" applyFont="1" applyFill="1" applyBorder="1" applyAlignment="1" applyProtection="1">
      <alignment horizontal="left" vertical="top" wrapText="1"/>
      <protection locked="0"/>
    </xf>
    <xf numFmtId="1" fontId="32" fillId="25" borderId="40" xfId="0" applyNumberFormat="1" applyFont="1" applyFill="1" applyBorder="1" applyAlignment="1" applyProtection="1">
      <alignment horizontal="center" vertical="center" wrapText="1"/>
      <protection locked="0"/>
    </xf>
    <xf numFmtId="0" fontId="52" fillId="25" borderId="45" xfId="0" applyFont="1" applyFill="1" applyBorder="1" applyAlignment="1" applyProtection="1">
      <alignment horizontal="center" vertical="center" wrapText="1"/>
      <protection locked="0"/>
    </xf>
    <xf numFmtId="0" fontId="33" fillId="32" borderId="40" xfId="0" applyFont="1" applyFill="1" applyBorder="1" applyAlignment="1" applyProtection="1">
      <alignment horizontal="left" vertical="top" wrapText="1"/>
      <protection locked="0"/>
    </xf>
    <xf numFmtId="0" fontId="33" fillId="31" borderId="40" xfId="0" applyFont="1" applyFill="1" applyBorder="1" applyAlignment="1" applyProtection="1">
      <alignment horizontal="left" vertical="top" wrapText="1"/>
      <protection locked="0"/>
    </xf>
    <xf numFmtId="0" fontId="33" fillId="19" borderId="47" xfId="0" applyFont="1" applyFill="1" applyBorder="1" applyAlignment="1" applyProtection="1">
      <alignment horizontal="left" vertical="top" wrapText="1"/>
      <protection locked="0"/>
    </xf>
    <xf numFmtId="1" fontId="69" fillId="0" borderId="47" xfId="0" applyNumberFormat="1" applyFont="1" applyBorder="1" applyAlignment="1" applyProtection="1">
      <alignment horizontal="center" vertical="center" wrapText="1"/>
      <protection locked="0"/>
    </xf>
    <xf numFmtId="0" fontId="33" fillId="25" borderId="47" xfId="0" applyFont="1" applyFill="1" applyBorder="1" applyAlignment="1" applyProtection="1">
      <alignment horizontal="left" vertical="top" wrapText="1"/>
      <protection locked="0"/>
    </xf>
    <xf numFmtId="1" fontId="32" fillId="25" borderId="47" xfId="0" applyNumberFormat="1" applyFont="1" applyFill="1" applyBorder="1" applyAlignment="1" applyProtection="1">
      <alignment horizontal="center" vertical="center" wrapText="1"/>
      <protection locked="0"/>
    </xf>
    <xf numFmtId="0" fontId="52" fillId="25" borderId="48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Alignment="1" applyProtection="1">
      <alignment vertical="center"/>
      <protection locked="0" hidden="1"/>
    </xf>
    <xf numFmtId="1" fontId="69" fillId="4" borderId="40" xfId="0" applyNumberFormat="1" applyFont="1" applyFill="1" applyBorder="1" applyAlignment="1" applyProtection="1">
      <alignment horizontal="center" vertical="center" wrapText="1"/>
      <protection locked="0"/>
    </xf>
    <xf numFmtId="1" fontId="69" fillId="0" borderId="45" xfId="0" applyNumberFormat="1" applyFont="1" applyBorder="1" applyAlignment="1" applyProtection="1">
      <alignment horizontal="center" vertical="center" wrapText="1"/>
      <protection locked="0"/>
    </xf>
    <xf numFmtId="165" fontId="33" fillId="0" borderId="0" xfId="0" applyNumberFormat="1" applyFont="1" applyAlignment="1" applyProtection="1">
      <alignment horizontal="center"/>
      <protection locked="0"/>
    </xf>
    <xf numFmtId="1" fontId="89" fillId="0" borderId="58" xfId="0" applyNumberFormat="1" applyFont="1" applyBorder="1" applyAlignment="1" applyProtection="1">
      <alignment horizontal="left" vertical="top" wrapText="1"/>
      <protection locked="0"/>
    </xf>
    <xf numFmtId="1" fontId="69" fillId="4" borderId="47" xfId="0" applyNumberFormat="1" applyFont="1" applyFill="1" applyBorder="1" applyAlignment="1" applyProtection="1">
      <alignment horizontal="center" vertical="center" wrapText="1"/>
      <protection locked="0"/>
    </xf>
    <xf numFmtId="1" fontId="69" fillId="0" borderId="48" xfId="0" applyNumberFormat="1" applyFont="1" applyBorder="1" applyAlignment="1" applyProtection="1">
      <alignment horizontal="center" vertical="center" wrapText="1"/>
      <protection locked="0"/>
    </xf>
    <xf numFmtId="1" fontId="89" fillId="0" borderId="59" xfId="0" applyNumberFormat="1" applyFont="1" applyBorder="1" applyAlignment="1" applyProtection="1">
      <alignment horizontal="left" vertical="top" wrapText="1"/>
      <protection locked="0"/>
    </xf>
    <xf numFmtId="0" fontId="69" fillId="8" borderId="40" xfId="0" applyFont="1" applyFill="1" applyBorder="1" applyAlignment="1" applyProtection="1">
      <alignment horizontal="center" vertical="center"/>
      <protection locked="0"/>
    </xf>
    <xf numFmtId="0" fontId="69" fillId="7" borderId="40" xfId="0" applyFont="1" applyFill="1" applyBorder="1" applyAlignment="1" applyProtection="1">
      <alignment horizontal="center" vertical="center"/>
      <protection locked="0"/>
    </xf>
    <xf numFmtId="0" fontId="69" fillId="7" borderId="47" xfId="0" applyFont="1" applyFill="1" applyBorder="1" applyAlignment="1" applyProtection="1">
      <alignment horizontal="center" vertical="center"/>
      <protection locked="0"/>
    </xf>
    <xf numFmtId="0" fontId="91" fillId="0" borderId="63" xfId="0" applyFont="1" applyBorder="1" applyAlignment="1" applyProtection="1">
      <alignment vertical="top" wrapText="1"/>
      <protection locked="0"/>
    </xf>
    <xf numFmtId="0" fontId="91" fillId="0" borderId="64" xfId="0" applyFont="1" applyBorder="1" applyAlignment="1" applyProtection="1">
      <alignment vertical="top" wrapText="1"/>
      <protection locked="0"/>
    </xf>
    <xf numFmtId="0" fontId="33" fillId="8" borderId="0" xfId="0" applyFont="1" applyFill="1" applyProtection="1">
      <protection locked="0" hidden="1"/>
    </xf>
    <xf numFmtId="0" fontId="51" fillId="12" borderId="38" xfId="0" applyFont="1" applyFill="1" applyBorder="1" applyAlignment="1" applyProtection="1">
      <alignment horizontal="right" vertical="top"/>
      <protection locked="0"/>
    </xf>
    <xf numFmtId="0" fontId="51" fillId="7" borderId="38" xfId="0" applyFont="1" applyFill="1" applyBorder="1" applyAlignment="1" applyProtection="1">
      <alignment horizontal="right" vertical="top"/>
      <protection locked="0"/>
    </xf>
    <xf numFmtId="0" fontId="89" fillId="0" borderId="0" xfId="0" applyFont="1" applyAlignment="1" applyProtection="1">
      <alignment horizontal="center" vertical="top"/>
      <protection locked="0" hidden="1"/>
    </xf>
    <xf numFmtId="0" fontId="107" fillId="0" borderId="33" xfId="0" applyFont="1" applyBorder="1" applyAlignment="1" applyProtection="1">
      <alignment horizontal="center" vertical="top"/>
      <protection locked="0" hidden="1"/>
    </xf>
    <xf numFmtId="0" fontId="107" fillId="0" borderId="0" xfId="0" applyFont="1" applyAlignment="1" applyProtection="1">
      <alignment horizontal="center" vertical="top"/>
      <protection locked="0" hidden="1"/>
    </xf>
    <xf numFmtId="0" fontId="107" fillId="0" borderId="35" xfId="0" applyFont="1" applyBorder="1" applyAlignment="1" applyProtection="1">
      <alignment horizontal="center" vertical="top"/>
      <protection locked="0" hidden="1"/>
    </xf>
    <xf numFmtId="0" fontId="107" fillId="0" borderId="36" xfId="0" applyFont="1" applyBorder="1" applyAlignment="1" applyProtection="1">
      <alignment horizontal="center" vertical="top"/>
      <protection locked="0" hidden="1"/>
    </xf>
    <xf numFmtId="0" fontId="51" fillId="8" borderId="38" xfId="0" applyFont="1" applyFill="1" applyBorder="1" applyAlignment="1" applyProtection="1">
      <alignment horizontal="right" vertical="top"/>
      <protection locked="0"/>
    </xf>
    <xf numFmtId="0" fontId="106" fillId="8" borderId="0" xfId="0" applyFont="1" applyFill="1" applyAlignment="1" applyProtection="1">
      <alignment horizontal="left" vertical="top"/>
      <protection locked="0" hidden="1"/>
    </xf>
    <xf numFmtId="0" fontId="106" fillId="8" borderId="34" xfId="0" applyFont="1" applyFill="1" applyBorder="1" applyProtection="1">
      <protection locked="0" hidden="1"/>
    </xf>
    <xf numFmtId="9" fontId="108" fillId="8" borderId="34" xfId="17" applyFont="1" applyFill="1" applyBorder="1" applyProtection="1">
      <protection locked="0" hidden="1"/>
    </xf>
    <xf numFmtId="0" fontId="106" fillId="8" borderId="0" xfId="0" applyFont="1" applyFill="1" applyProtection="1">
      <protection locked="0" hidden="1"/>
    </xf>
    <xf numFmtId="0" fontId="107" fillId="0" borderId="33" xfId="0" applyFont="1" applyBorder="1" applyAlignment="1" applyProtection="1">
      <alignment horizontal="center" vertical="center"/>
      <protection locked="0" hidden="1"/>
    </xf>
    <xf numFmtId="0" fontId="107" fillId="0" borderId="0" xfId="0" applyFont="1" applyAlignment="1" applyProtection="1">
      <alignment horizontal="center" vertical="center"/>
      <protection locked="0" hidden="1"/>
    </xf>
    <xf numFmtId="0" fontId="106" fillId="8" borderId="36" xfId="0" applyFont="1" applyFill="1" applyBorder="1" applyProtection="1">
      <protection locked="0" hidden="1"/>
    </xf>
    <xf numFmtId="0" fontId="106" fillId="8" borderId="37" xfId="0" applyFont="1" applyFill="1" applyBorder="1" applyProtection="1">
      <protection locked="0" hidden="1"/>
    </xf>
    <xf numFmtId="0" fontId="33" fillId="7" borderId="0" xfId="0" applyFont="1" applyFill="1" applyProtection="1">
      <protection locked="0"/>
    </xf>
    <xf numFmtId="14" fontId="33" fillId="7" borderId="0" xfId="0" applyNumberFormat="1" applyFont="1" applyFill="1" applyAlignment="1" applyProtection="1">
      <alignment horizontal="left"/>
      <protection locked="0"/>
    </xf>
    <xf numFmtId="0" fontId="25" fillId="7" borderId="40" xfId="0" applyFont="1" applyFill="1" applyBorder="1" applyAlignment="1" applyProtection="1">
      <alignment horizontal="left" vertical="top" wrapText="1"/>
      <protection locked="0"/>
    </xf>
    <xf numFmtId="9" fontId="69" fillId="7" borderId="40" xfId="0" applyNumberFormat="1" applyFont="1" applyFill="1" applyBorder="1" applyAlignment="1" applyProtection="1">
      <alignment horizontal="center" vertical="center" wrapText="1"/>
      <protection locked="0"/>
    </xf>
    <xf numFmtId="0" fontId="25" fillId="7" borderId="45" xfId="0" applyFont="1" applyFill="1" applyBorder="1" applyAlignment="1" applyProtection="1">
      <alignment horizontal="left" vertical="top" wrapText="1"/>
      <protection locked="0"/>
    </xf>
    <xf numFmtId="0" fontId="25" fillId="12" borderId="40" xfId="0" applyFont="1" applyFill="1" applyBorder="1" applyAlignment="1" applyProtection="1">
      <alignment horizontal="left" vertical="top" wrapText="1"/>
      <protection locked="0"/>
    </xf>
    <xf numFmtId="9" fontId="69" fillId="12" borderId="40" xfId="0" applyNumberFormat="1" applyFont="1" applyFill="1" applyBorder="1" applyAlignment="1" applyProtection="1">
      <alignment horizontal="center" vertical="center" wrapText="1"/>
      <protection locked="0"/>
    </xf>
    <xf numFmtId="0" fontId="25" fillId="12" borderId="45" xfId="0" applyFont="1" applyFill="1" applyBorder="1" applyAlignment="1" applyProtection="1">
      <alignment horizontal="left" vertical="top" wrapText="1"/>
      <protection locked="0"/>
    </xf>
    <xf numFmtId="0" fontId="25" fillId="7" borderId="47" xfId="0" applyFont="1" applyFill="1" applyBorder="1" applyAlignment="1" applyProtection="1">
      <alignment horizontal="left" vertical="top" wrapText="1"/>
      <protection locked="0"/>
    </xf>
    <xf numFmtId="9" fontId="69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25" fillId="7" borderId="48" xfId="0" applyFont="1" applyFill="1" applyBorder="1" applyAlignment="1" applyProtection="1">
      <alignment horizontal="left" vertical="top" wrapText="1"/>
      <protection locked="0"/>
    </xf>
    <xf numFmtId="49" fontId="33" fillId="7" borderId="41" xfId="0" applyNumberFormat="1" applyFont="1" applyFill="1" applyBorder="1" applyAlignment="1" applyProtection="1">
      <alignment horizontal="left" vertical="center"/>
      <protection locked="0"/>
    </xf>
    <xf numFmtId="0" fontId="29" fillId="7" borderId="43" xfId="0" applyFont="1" applyFill="1" applyBorder="1" applyAlignment="1" applyProtection="1">
      <alignment vertical="center"/>
      <protection locked="0"/>
    </xf>
    <xf numFmtId="49" fontId="33" fillId="7" borderId="54" xfId="0" applyNumberFormat="1" applyFont="1" applyFill="1" applyBorder="1" applyAlignment="1" applyProtection="1">
      <alignment horizontal="left" vertical="top" wrapText="1"/>
      <protection locked="0"/>
    </xf>
    <xf numFmtId="49" fontId="33" fillId="12" borderId="40" xfId="0" applyNumberFormat="1" applyFont="1" applyFill="1" applyBorder="1" applyAlignment="1" applyProtection="1">
      <alignment horizontal="left" vertical="center"/>
      <protection locked="0"/>
    </xf>
    <xf numFmtId="0" fontId="29" fillId="12" borderId="45" xfId="0" applyFont="1" applyFill="1" applyBorder="1" applyAlignment="1" applyProtection="1">
      <alignment vertical="center"/>
      <protection locked="0"/>
    </xf>
    <xf numFmtId="49" fontId="33" fillId="12" borderId="58" xfId="0" applyNumberFormat="1" applyFont="1" applyFill="1" applyBorder="1" applyAlignment="1" applyProtection="1">
      <alignment horizontal="left" vertical="top" wrapText="1"/>
      <protection locked="0"/>
    </xf>
    <xf numFmtId="49" fontId="33" fillId="7" borderId="40" xfId="0" applyNumberFormat="1" applyFont="1" applyFill="1" applyBorder="1" applyAlignment="1" applyProtection="1">
      <alignment horizontal="left" vertical="center"/>
      <protection locked="0"/>
    </xf>
    <xf numFmtId="0" fontId="29" fillId="7" borderId="45" xfId="0" applyFont="1" applyFill="1" applyBorder="1" applyAlignment="1" applyProtection="1">
      <alignment vertical="center"/>
      <protection locked="0"/>
    </xf>
    <xf numFmtId="49" fontId="33" fillId="7" borderId="58" xfId="0" applyNumberFormat="1" applyFont="1" applyFill="1" applyBorder="1" applyAlignment="1" applyProtection="1">
      <alignment horizontal="left" vertical="top" wrapText="1"/>
      <protection locked="0"/>
    </xf>
    <xf numFmtId="49" fontId="33" fillId="12" borderId="47" xfId="0" applyNumberFormat="1" applyFont="1" applyFill="1" applyBorder="1" applyAlignment="1" applyProtection="1">
      <alignment horizontal="left" vertical="center"/>
      <protection locked="0"/>
    </xf>
    <xf numFmtId="0" fontId="29" fillId="12" borderId="48" xfId="0" applyFont="1" applyFill="1" applyBorder="1" applyAlignment="1" applyProtection="1">
      <alignment vertical="center"/>
      <protection locked="0"/>
    </xf>
    <xf numFmtId="49" fontId="33" fillId="12" borderId="59" xfId="0" applyNumberFormat="1" applyFont="1" applyFill="1" applyBorder="1" applyAlignment="1" applyProtection="1">
      <alignment horizontal="left" vertical="top" wrapText="1"/>
      <protection locked="0"/>
    </xf>
    <xf numFmtId="0" fontId="113" fillId="6" borderId="23" xfId="0" applyFont="1" applyFill="1" applyBorder="1" applyAlignment="1" applyProtection="1">
      <alignment horizontal="left" vertical="center" wrapText="1"/>
      <protection locked="0"/>
    </xf>
    <xf numFmtId="0" fontId="113" fillId="6" borderId="25" xfId="0" applyFont="1" applyFill="1" applyBorder="1" applyAlignment="1" applyProtection="1">
      <alignment horizontal="left" vertical="center" wrapText="1"/>
      <protection locked="0"/>
    </xf>
    <xf numFmtId="0" fontId="113" fillId="6" borderId="27" xfId="0" applyFont="1" applyFill="1" applyBorder="1" applyAlignment="1" applyProtection="1">
      <alignment horizontal="left" vertical="center" wrapText="1"/>
      <protection locked="0"/>
    </xf>
    <xf numFmtId="0" fontId="60" fillId="0" borderId="44" xfId="0" applyFont="1" applyBorder="1" applyAlignment="1" applyProtection="1">
      <alignment horizontal="left" vertical="center" wrapText="1"/>
      <protection locked="0"/>
    </xf>
    <xf numFmtId="49" fontId="33" fillId="0" borderId="40" xfId="0" applyNumberFormat="1" applyFont="1" applyBorder="1" applyAlignment="1" applyProtection="1">
      <alignment vertical="center" wrapText="1"/>
      <protection locked="0"/>
    </xf>
    <xf numFmtId="0" fontId="60" fillId="0" borderId="40" xfId="0" applyFont="1" applyBorder="1" applyAlignment="1" applyProtection="1">
      <alignment horizontal="left" vertical="center" wrapText="1"/>
      <protection locked="0"/>
    </xf>
    <xf numFmtId="49" fontId="25" fillId="8" borderId="40" xfId="0" applyNumberFormat="1" applyFont="1" applyFill="1" applyBorder="1" applyAlignment="1" applyProtection="1">
      <alignment horizontal="left" vertical="center" wrapText="1"/>
      <protection locked="0"/>
    </xf>
    <xf numFmtId="171" fontId="25" fillId="8" borderId="40" xfId="18" applyNumberFormat="1" applyFont="1" applyFill="1" applyBorder="1" applyAlignment="1" applyProtection="1">
      <alignment horizontal="right" vertical="center" wrapText="1"/>
      <protection locked="0"/>
    </xf>
    <xf numFmtId="9" fontId="25" fillId="8" borderId="40" xfId="18" applyNumberFormat="1" applyFont="1" applyFill="1" applyBorder="1" applyAlignment="1" applyProtection="1">
      <alignment horizontal="left" vertical="center" wrapText="1"/>
      <protection locked="0"/>
    </xf>
    <xf numFmtId="49" fontId="25" fillId="12" borderId="40" xfId="0" applyNumberFormat="1" applyFont="1" applyFill="1" applyBorder="1" applyAlignment="1" applyProtection="1">
      <alignment horizontal="left" vertical="center" wrapText="1"/>
      <protection locked="0"/>
    </xf>
    <xf numFmtId="9" fontId="25" fillId="12" borderId="40" xfId="0" applyNumberFormat="1" applyFont="1" applyFill="1" applyBorder="1" applyAlignment="1" applyProtection="1">
      <alignment horizontal="left" vertical="center" wrapText="1"/>
      <protection locked="0"/>
    </xf>
    <xf numFmtId="49" fontId="25" fillId="7" borderId="40" xfId="0" applyNumberFormat="1" applyFont="1" applyFill="1" applyBorder="1" applyAlignment="1" applyProtection="1">
      <alignment horizontal="left" vertical="center" wrapText="1"/>
      <protection locked="0"/>
    </xf>
    <xf numFmtId="9" fontId="25" fillId="7" borderId="40" xfId="0" applyNumberFormat="1" applyFont="1" applyFill="1" applyBorder="1" applyAlignment="1" applyProtection="1">
      <alignment horizontal="left" vertical="center" wrapText="1"/>
      <protection locked="0"/>
    </xf>
    <xf numFmtId="49" fontId="25" fillId="7" borderId="47" xfId="0" applyNumberFormat="1" applyFont="1" applyFill="1" applyBorder="1" applyAlignment="1" applyProtection="1">
      <alignment horizontal="left" vertical="center" wrapText="1"/>
      <protection locked="0"/>
    </xf>
    <xf numFmtId="1" fontId="69" fillId="12" borderId="47" xfId="0" applyNumberFormat="1" applyFont="1" applyFill="1" applyBorder="1" applyAlignment="1" applyProtection="1">
      <alignment horizontal="center" vertical="center" wrapText="1"/>
      <protection locked="0"/>
    </xf>
    <xf numFmtId="171" fontId="25" fillId="8" borderId="47" xfId="18" applyNumberFormat="1" applyFont="1" applyFill="1" applyBorder="1" applyAlignment="1" applyProtection="1">
      <alignment horizontal="right" vertical="center" wrapText="1"/>
      <protection locked="0"/>
    </xf>
    <xf numFmtId="9" fontId="25" fillId="7" borderId="47" xfId="0" applyNumberFormat="1" applyFont="1" applyFill="1" applyBorder="1" applyAlignment="1" applyProtection="1">
      <alignment horizontal="left" vertical="center" wrapText="1"/>
      <protection locked="0"/>
    </xf>
    <xf numFmtId="0" fontId="25" fillId="8" borderId="44" xfId="0" applyFont="1" applyFill="1" applyBorder="1" applyAlignment="1" applyProtection="1">
      <alignment horizontal="center" vertical="top"/>
      <protection locked="0"/>
    </xf>
    <xf numFmtId="0" fontId="69" fillId="8" borderId="40" xfId="0" applyFont="1" applyFill="1" applyBorder="1" applyAlignment="1" applyProtection="1">
      <alignment horizontal="center" vertical="top"/>
      <protection locked="0"/>
    </xf>
    <xf numFmtId="1" fontId="69" fillId="8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8" borderId="40" xfId="0" applyFont="1" applyFill="1" applyBorder="1" applyAlignment="1" applyProtection="1">
      <alignment horizontal="center" vertical="top" wrapText="1"/>
      <protection locked="0"/>
    </xf>
    <xf numFmtId="0" fontId="25" fillId="12" borderId="44" xfId="0" applyFont="1" applyFill="1" applyBorder="1" applyAlignment="1" applyProtection="1">
      <alignment horizontal="center" vertical="top"/>
      <protection locked="0"/>
    </xf>
    <xf numFmtId="0" fontId="25" fillId="7" borderId="44" xfId="0" applyFont="1" applyFill="1" applyBorder="1" applyAlignment="1" applyProtection="1">
      <alignment horizontal="center" vertical="top"/>
      <protection locked="0"/>
    </xf>
    <xf numFmtId="0" fontId="69" fillId="7" borderId="40" xfId="0" applyFont="1" applyFill="1" applyBorder="1" applyAlignment="1" applyProtection="1">
      <alignment horizontal="center" vertical="top"/>
      <protection locked="0"/>
    </xf>
    <xf numFmtId="1" fontId="69" fillId="7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2" borderId="40" xfId="0" applyFont="1" applyFill="1" applyBorder="1" applyAlignment="1" applyProtection="1">
      <alignment horizontal="center" vertical="top" wrapText="1"/>
      <protection locked="0"/>
    </xf>
    <xf numFmtId="49" fontId="25" fillId="12" borderId="45" xfId="0" applyNumberFormat="1" applyFont="1" applyFill="1" applyBorder="1" applyAlignment="1" applyProtection="1">
      <alignment horizontal="left" vertical="top" wrapText="1"/>
      <protection locked="0"/>
    </xf>
    <xf numFmtId="0" fontId="52" fillId="7" borderId="40" xfId="0" applyFont="1" applyFill="1" applyBorder="1" applyAlignment="1" applyProtection="1">
      <alignment horizontal="center" vertical="top" wrapText="1"/>
      <protection locked="0"/>
    </xf>
    <xf numFmtId="49" fontId="25" fillId="7" borderId="45" xfId="0" applyNumberFormat="1" applyFont="1" applyFill="1" applyBorder="1" applyAlignment="1" applyProtection="1">
      <alignment horizontal="left" vertical="top" wrapText="1"/>
      <protection locked="0"/>
    </xf>
    <xf numFmtId="0" fontId="25" fillId="12" borderId="46" xfId="0" applyFont="1" applyFill="1" applyBorder="1" applyAlignment="1" applyProtection="1">
      <alignment horizontal="center" vertical="top"/>
      <protection locked="0"/>
    </xf>
    <xf numFmtId="0" fontId="69" fillId="7" borderId="47" xfId="0" applyFont="1" applyFill="1" applyBorder="1" applyAlignment="1" applyProtection="1">
      <alignment horizontal="center" vertical="top"/>
      <protection locked="0"/>
    </xf>
    <xf numFmtId="1" fontId="69" fillId="7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2" borderId="47" xfId="0" applyFont="1" applyFill="1" applyBorder="1" applyAlignment="1" applyProtection="1">
      <alignment horizontal="center" vertical="top" wrapText="1"/>
      <protection locked="0"/>
    </xf>
    <xf numFmtId="49" fontId="25" fillId="12" borderId="48" xfId="0" applyNumberFormat="1" applyFont="1" applyFill="1" applyBorder="1" applyAlignment="1" applyProtection="1">
      <alignment horizontal="left" vertical="top" wrapText="1"/>
      <protection locked="0"/>
    </xf>
    <xf numFmtId="0" fontId="33" fillId="0" borderId="41" xfId="3" applyFont="1" applyFill="1" applyBorder="1" applyAlignment="1" applyProtection="1">
      <alignment horizontal="left" vertical="top" wrapText="1"/>
      <protection locked="0"/>
    </xf>
    <xf numFmtId="0" fontId="33" fillId="0" borderId="40" xfId="3" applyFont="1" applyFill="1" applyBorder="1" applyAlignment="1" applyProtection="1">
      <alignment horizontal="left" vertical="top" wrapText="1"/>
      <protection locked="0"/>
    </xf>
    <xf numFmtId="0" fontId="25" fillId="0" borderId="44" xfId="0" applyFont="1" applyBorder="1" applyAlignment="1" applyProtection="1">
      <alignment horizontal="center" vertical="top"/>
      <protection locked="0"/>
    </xf>
    <xf numFmtId="49" fontId="25" fillId="0" borderId="40" xfId="0" applyNumberFormat="1" applyFont="1" applyBorder="1" applyAlignment="1" applyProtection="1">
      <alignment horizontal="left" vertical="top" wrapText="1"/>
      <protection locked="0"/>
    </xf>
    <xf numFmtId="1" fontId="69" fillId="0" borderId="40" xfId="0" applyNumberFormat="1" applyFont="1" applyBorder="1" applyAlignment="1" applyProtection="1">
      <alignment horizontal="center" vertical="top" wrapText="1"/>
      <protection locked="0"/>
    </xf>
    <xf numFmtId="1" fontId="32" fillId="0" borderId="40" xfId="0" applyNumberFormat="1" applyFont="1" applyBorder="1" applyAlignment="1" applyProtection="1">
      <alignment horizontal="center" vertical="top" wrapText="1"/>
      <protection locked="0"/>
    </xf>
    <xf numFmtId="49" fontId="25" fillId="0" borderId="40" xfId="0" quotePrefix="1" applyNumberFormat="1" applyFont="1" applyBorder="1" applyAlignment="1" applyProtection="1">
      <alignment horizontal="left" vertical="top" wrapText="1"/>
      <protection locked="0"/>
    </xf>
    <xf numFmtId="0" fontId="52" fillId="0" borderId="45" xfId="0" applyFont="1" applyBorder="1" applyAlignment="1" applyProtection="1">
      <alignment horizontal="center" vertical="top" wrapText="1"/>
      <protection locked="0"/>
    </xf>
    <xf numFmtId="0" fontId="25" fillId="0" borderId="46" xfId="0" applyFont="1" applyBorder="1" applyAlignment="1" applyProtection="1">
      <alignment horizontal="center" vertical="top"/>
      <protection locked="0"/>
    </xf>
    <xf numFmtId="1" fontId="69" fillId="0" borderId="47" xfId="0" applyNumberFormat="1" applyFont="1" applyBorder="1" applyAlignment="1" applyProtection="1">
      <alignment horizontal="center" vertical="top" wrapText="1"/>
      <protection locked="0"/>
    </xf>
    <xf numFmtId="1" fontId="32" fillId="0" borderId="47" xfId="0" applyNumberFormat="1" applyFont="1" applyBorder="1" applyAlignment="1" applyProtection="1">
      <alignment horizontal="center" vertical="top" wrapText="1"/>
      <protection locked="0"/>
    </xf>
    <xf numFmtId="49" fontId="25" fillId="0" borderId="47" xfId="0" applyNumberFormat="1" applyFont="1" applyBorder="1" applyAlignment="1" applyProtection="1">
      <alignment horizontal="left" vertical="top" wrapText="1"/>
      <protection locked="0"/>
    </xf>
    <xf numFmtId="0" fontId="52" fillId="0" borderId="48" xfId="0" applyFont="1" applyBorder="1" applyAlignment="1" applyProtection="1">
      <alignment horizontal="center" vertical="top" wrapText="1"/>
      <protection locked="0"/>
    </xf>
    <xf numFmtId="0" fontId="94" fillId="0" borderId="0" xfId="0" applyFont="1" applyAlignment="1" applyProtection="1">
      <alignment vertical="center"/>
      <protection locked="0" hidden="1"/>
    </xf>
    <xf numFmtId="0" fontId="27" fillId="0" borderId="0" xfId="0" applyFont="1" applyAlignment="1" applyProtection="1">
      <alignment vertical="center"/>
      <protection locked="0" hidden="1"/>
    </xf>
    <xf numFmtId="0" fontId="31" fillId="0" borderId="0" xfId="0" applyFont="1" applyAlignment="1" applyProtection="1">
      <alignment vertical="center"/>
      <protection locked="0" hidden="1"/>
    </xf>
    <xf numFmtId="0" fontId="25" fillId="0" borderId="40" xfId="0" applyFont="1" applyBorder="1" applyAlignment="1" applyProtection="1">
      <alignment horizontal="left" vertical="top" wrapText="1"/>
      <protection locked="0"/>
    </xf>
    <xf numFmtId="9" fontId="25" fillId="0" borderId="40" xfId="0" applyNumberFormat="1" applyFont="1" applyBorder="1" applyAlignment="1" applyProtection="1">
      <alignment horizontal="left" vertical="top" wrapText="1"/>
      <protection locked="0"/>
    </xf>
    <xf numFmtId="0" fontId="25" fillId="0" borderId="47" xfId="0" applyFont="1" applyBorder="1" applyAlignment="1" applyProtection="1">
      <alignment horizontal="left" vertical="top" wrapText="1"/>
      <protection locked="0"/>
    </xf>
    <xf numFmtId="9" fontId="25" fillId="0" borderId="47" xfId="0" applyNumberFormat="1" applyFont="1" applyBorder="1" applyAlignment="1" applyProtection="1">
      <alignment horizontal="left" vertical="top" wrapText="1"/>
      <protection locked="0"/>
    </xf>
    <xf numFmtId="0" fontId="25" fillId="7" borderId="40" xfId="0" quotePrefix="1" applyFont="1" applyFill="1" applyBorder="1" applyAlignment="1" applyProtection="1">
      <alignment horizontal="left" vertical="top" wrapText="1"/>
      <protection locked="0"/>
    </xf>
    <xf numFmtId="0" fontId="52" fillId="7" borderId="45" xfId="0" applyFont="1" applyFill="1" applyBorder="1" applyAlignment="1" applyProtection="1">
      <alignment horizontal="center" vertical="top" wrapText="1"/>
      <protection locked="0"/>
    </xf>
    <xf numFmtId="1" fontId="69" fillId="12" borderId="40" xfId="0" applyNumberFormat="1" applyFont="1" applyFill="1" applyBorder="1" applyAlignment="1" applyProtection="1">
      <alignment horizontal="center" vertical="top" wrapText="1"/>
      <protection locked="0"/>
    </xf>
    <xf numFmtId="0" fontId="25" fillId="12" borderId="40" xfId="0" quotePrefix="1" applyFont="1" applyFill="1" applyBorder="1" applyAlignment="1" applyProtection="1">
      <alignment horizontal="left" vertical="top" wrapText="1"/>
      <protection locked="0"/>
    </xf>
    <xf numFmtId="0" fontId="52" fillId="12" borderId="45" xfId="0" applyFont="1" applyFill="1" applyBorder="1" applyAlignment="1" applyProtection="1">
      <alignment horizontal="center" vertical="top" wrapText="1"/>
      <protection locked="0"/>
    </xf>
    <xf numFmtId="0" fontId="25" fillId="12" borderId="47" xfId="0" applyFont="1" applyFill="1" applyBorder="1" applyAlignment="1" applyProtection="1">
      <alignment horizontal="left" vertical="top" wrapText="1"/>
      <protection locked="0"/>
    </xf>
    <xf numFmtId="0" fontId="52" fillId="12" borderId="48" xfId="0" applyFont="1" applyFill="1" applyBorder="1" applyAlignment="1" applyProtection="1">
      <alignment horizontal="center" vertical="top" wrapText="1"/>
      <protection locked="0"/>
    </xf>
    <xf numFmtId="0" fontId="133" fillId="0" borderId="0" xfId="0" applyFont="1" applyAlignment="1" applyProtection="1">
      <alignment vertical="center"/>
      <protection locked="0" hidden="1"/>
    </xf>
    <xf numFmtId="0" fontId="52" fillId="4" borderId="40" xfId="0" applyFont="1" applyFill="1" applyBorder="1" applyAlignment="1" applyProtection="1">
      <alignment horizontal="center" vertical="top" wrapText="1"/>
      <protection locked="0"/>
    </xf>
    <xf numFmtId="0" fontId="33" fillId="20" borderId="40" xfId="0" applyFont="1" applyFill="1" applyBorder="1" applyAlignment="1" applyProtection="1">
      <alignment horizontal="center" vertical="top"/>
      <protection locked="0"/>
    </xf>
    <xf numFmtId="0" fontId="52" fillId="20" borderId="40" xfId="0" applyFont="1" applyFill="1" applyBorder="1" applyAlignment="1" applyProtection="1">
      <alignment horizontal="center" vertical="top" wrapText="1"/>
      <protection locked="0"/>
    </xf>
    <xf numFmtId="0" fontId="33" fillId="4" borderId="40" xfId="0" applyFont="1" applyFill="1" applyBorder="1" applyAlignment="1" applyProtection="1">
      <alignment horizontal="center" vertical="top"/>
      <protection locked="0"/>
    </xf>
    <xf numFmtId="0" fontId="53" fillId="35" borderId="0" xfId="0" applyFont="1" applyFill="1" applyAlignment="1" applyProtection="1">
      <alignment vertical="top"/>
      <protection locked="0"/>
    </xf>
    <xf numFmtId="0" fontId="33" fillId="5" borderId="44" xfId="0" applyFont="1" applyFill="1" applyBorder="1" applyAlignment="1" applyProtection="1">
      <alignment horizontal="center" vertical="top"/>
      <protection locked="0"/>
    </xf>
    <xf numFmtId="0" fontId="33" fillId="5" borderId="40" xfId="0" applyFont="1" applyFill="1" applyBorder="1" applyAlignment="1" applyProtection="1">
      <alignment horizontal="left" vertical="top" wrapText="1"/>
      <protection locked="0"/>
    </xf>
    <xf numFmtId="1" fontId="69" fillId="5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5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5" borderId="45" xfId="0" applyFont="1" applyFill="1" applyBorder="1" applyAlignment="1" applyProtection="1">
      <alignment horizontal="center" vertical="top" wrapText="1"/>
      <protection locked="0"/>
    </xf>
    <xf numFmtId="0" fontId="33" fillId="19" borderId="44" xfId="0" applyFont="1" applyFill="1" applyBorder="1" applyAlignment="1" applyProtection="1">
      <alignment horizontal="center" vertical="top"/>
      <protection locked="0"/>
    </xf>
    <xf numFmtId="0" fontId="33" fillId="19" borderId="40" xfId="0" applyFont="1" applyFill="1" applyBorder="1" applyAlignment="1" applyProtection="1">
      <alignment horizontal="left" vertical="top" wrapText="1"/>
      <protection locked="0"/>
    </xf>
    <xf numFmtId="1" fontId="69" fillId="19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9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9" borderId="45" xfId="0" applyFont="1" applyFill="1" applyBorder="1" applyAlignment="1" applyProtection="1">
      <alignment horizontal="center" vertical="top" wrapText="1"/>
      <protection locked="0"/>
    </xf>
    <xf numFmtId="0" fontId="33" fillId="19" borderId="46" xfId="0" applyFont="1" applyFill="1" applyBorder="1" applyAlignment="1" applyProtection="1">
      <alignment horizontal="center" vertical="top"/>
      <protection locked="0"/>
    </xf>
    <xf numFmtId="1" fontId="69" fillId="19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19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9" borderId="48" xfId="0" applyFont="1" applyFill="1" applyBorder="1" applyAlignment="1" applyProtection="1">
      <alignment horizontal="center" vertical="top" wrapText="1"/>
      <protection locked="0"/>
    </xf>
    <xf numFmtId="0" fontId="53" fillId="28" borderId="0" xfId="0" applyFont="1" applyFill="1" applyAlignment="1" applyProtection="1">
      <alignment vertical="top"/>
      <protection locked="0"/>
    </xf>
    <xf numFmtId="0" fontId="33" fillId="9" borderId="44" xfId="0" applyFont="1" applyFill="1" applyBorder="1" applyAlignment="1" applyProtection="1">
      <alignment horizontal="center" vertical="top"/>
      <protection locked="0"/>
    </xf>
    <xf numFmtId="0" fontId="33" fillId="9" borderId="40" xfId="0" applyFont="1" applyFill="1" applyBorder="1" applyAlignment="1" applyProtection="1">
      <alignment horizontal="left" vertical="top" wrapText="1"/>
      <protection locked="0"/>
    </xf>
    <xf numFmtId="1" fontId="69" fillId="9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9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9" borderId="45" xfId="0" applyFont="1" applyFill="1" applyBorder="1" applyAlignment="1" applyProtection="1">
      <alignment horizontal="center" vertical="top" wrapText="1"/>
      <protection locked="0"/>
    </xf>
    <xf numFmtId="0" fontId="33" fillId="18" borderId="44" xfId="0" applyFont="1" applyFill="1" applyBorder="1" applyAlignment="1" applyProtection="1">
      <alignment horizontal="center" vertical="top"/>
      <protection locked="0"/>
    </xf>
    <xf numFmtId="0" fontId="33" fillId="18" borderId="40" xfId="0" applyFont="1" applyFill="1" applyBorder="1" applyAlignment="1" applyProtection="1">
      <alignment horizontal="left" vertical="top" wrapText="1"/>
      <protection locked="0"/>
    </xf>
    <xf numFmtId="1" fontId="69" fillId="18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8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8" borderId="45" xfId="0" applyFont="1" applyFill="1" applyBorder="1" applyAlignment="1" applyProtection="1">
      <alignment horizontal="center" vertical="top" wrapText="1"/>
      <protection locked="0"/>
    </xf>
    <xf numFmtId="0" fontId="33" fillId="18" borderId="46" xfId="0" applyFont="1" applyFill="1" applyBorder="1" applyAlignment="1" applyProtection="1">
      <alignment horizontal="center" vertical="top"/>
      <protection locked="0"/>
    </xf>
    <xf numFmtId="0" fontId="33" fillId="18" borderId="47" xfId="0" applyFont="1" applyFill="1" applyBorder="1" applyAlignment="1" applyProtection="1">
      <alignment horizontal="left" vertical="top" wrapText="1"/>
      <protection locked="0"/>
    </xf>
    <xf numFmtId="1" fontId="69" fillId="18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18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8" borderId="48" xfId="0" applyFont="1" applyFill="1" applyBorder="1" applyAlignment="1" applyProtection="1">
      <alignment horizontal="center" vertical="top" wrapText="1"/>
      <protection locked="0"/>
    </xf>
    <xf numFmtId="0" fontId="53" fillId="37" borderId="0" xfId="0" applyFont="1" applyFill="1" applyAlignment="1" applyProtection="1">
      <alignment vertical="top"/>
      <protection locked="0"/>
    </xf>
    <xf numFmtId="0" fontId="33" fillId="3" borderId="44" xfId="0" applyFont="1" applyFill="1" applyBorder="1" applyAlignment="1" applyProtection="1">
      <alignment horizontal="center" vertical="top"/>
      <protection locked="0"/>
    </xf>
    <xf numFmtId="1" fontId="69" fillId="3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3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3" borderId="45" xfId="0" applyFont="1" applyFill="1" applyBorder="1" applyAlignment="1" applyProtection="1">
      <alignment horizontal="center" vertical="top" wrapText="1"/>
      <protection locked="0"/>
    </xf>
    <xf numFmtId="0" fontId="33" fillId="17" borderId="44" xfId="0" applyFont="1" applyFill="1" applyBorder="1" applyAlignment="1" applyProtection="1">
      <alignment horizontal="center" vertical="top"/>
      <protection locked="0"/>
    </xf>
    <xf numFmtId="1" fontId="69" fillId="17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7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7" borderId="45" xfId="0" applyFont="1" applyFill="1" applyBorder="1" applyAlignment="1" applyProtection="1">
      <alignment horizontal="center" vertical="top" wrapText="1"/>
      <protection locked="0"/>
    </xf>
    <xf numFmtId="0" fontId="33" fillId="17" borderId="46" xfId="0" applyFont="1" applyFill="1" applyBorder="1" applyAlignment="1" applyProtection="1">
      <alignment horizontal="center" vertical="top"/>
      <protection locked="0"/>
    </xf>
    <xf numFmtId="0" fontId="33" fillId="17" borderId="47" xfId="0" applyFont="1" applyFill="1" applyBorder="1" applyAlignment="1" applyProtection="1">
      <alignment horizontal="left" vertical="top" wrapText="1"/>
      <protection locked="0"/>
    </xf>
    <xf numFmtId="1" fontId="69" fillId="17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17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7" borderId="48" xfId="0" applyFont="1" applyFill="1" applyBorder="1" applyAlignment="1" applyProtection="1">
      <alignment horizontal="center" vertical="top" wrapText="1"/>
      <protection locked="0"/>
    </xf>
    <xf numFmtId="0" fontId="53" fillId="38" borderId="0" xfId="0" applyFont="1" applyFill="1" applyAlignment="1" applyProtection="1">
      <alignment vertical="top"/>
      <protection locked="0"/>
    </xf>
    <xf numFmtId="0" fontId="33" fillId="6" borderId="44" xfId="0" applyFont="1" applyFill="1" applyBorder="1" applyAlignment="1" applyProtection="1">
      <alignment horizontal="center" vertical="top"/>
      <protection locked="0"/>
    </xf>
    <xf numFmtId="1" fontId="69" fillId="6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6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6" borderId="45" xfId="0" applyFont="1" applyFill="1" applyBorder="1" applyAlignment="1" applyProtection="1">
      <alignment horizontal="center" vertical="top" wrapText="1"/>
      <protection locked="0"/>
    </xf>
    <xf numFmtId="0" fontId="33" fillId="11" borderId="44" xfId="0" applyFont="1" applyFill="1" applyBorder="1" applyAlignment="1" applyProtection="1">
      <alignment horizontal="center" vertical="top"/>
      <protection locked="0"/>
    </xf>
    <xf numFmtId="1" fontId="69" fillId="11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1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1" borderId="45" xfId="0" applyFont="1" applyFill="1" applyBorder="1" applyAlignment="1" applyProtection="1">
      <alignment horizontal="center" vertical="top" wrapText="1"/>
      <protection locked="0"/>
    </xf>
    <xf numFmtId="0" fontId="33" fillId="11" borderId="46" xfId="0" applyFont="1" applyFill="1" applyBorder="1" applyAlignment="1" applyProtection="1">
      <alignment horizontal="center" vertical="top"/>
      <protection locked="0"/>
    </xf>
    <xf numFmtId="0" fontId="33" fillId="11" borderId="47" xfId="0" applyFont="1" applyFill="1" applyBorder="1" applyAlignment="1" applyProtection="1">
      <alignment horizontal="left" vertical="top" wrapText="1"/>
      <protection locked="0"/>
    </xf>
    <xf numFmtId="1" fontId="69" fillId="11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11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1" borderId="48" xfId="0" applyFont="1" applyFill="1" applyBorder="1" applyAlignment="1" applyProtection="1">
      <alignment horizontal="center" vertical="top" wrapText="1"/>
      <protection locked="0"/>
    </xf>
    <xf numFmtId="0" fontId="49" fillId="8" borderId="0" xfId="0" applyFont="1" applyFill="1" applyAlignment="1" applyProtection="1">
      <alignment vertical="center"/>
      <protection locked="0" hidden="1"/>
    </xf>
    <xf numFmtId="0" fontId="53" fillId="40" borderId="0" xfId="0" applyFont="1" applyFill="1" applyAlignment="1" applyProtection="1">
      <alignment vertical="top"/>
      <protection locked="0"/>
    </xf>
    <xf numFmtId="0" fontId="33" fillId="16" borderId="42" xfId="0" applyFont="1" applyFill="1" applyBorder="1" applyAlignment="1" applyProtection="1">
      <alignment horizontal="center" vertical="top"/>
      <protection locked="0"/>
    </xf>
    <xf numFmtId="0" fontId="33" fillId="16" borderId="41" xfId="0" applyFont="1" applyFill="1" applyBorder="1" applyAlignment="1" applyProtection="1">
      <alignment horizontal="left" vertical="top" wrapText="1"/>
      <protection locked="0"/>
    </xf>
    <xf numFmtId="1" fontId="69" fillId="16" borderId="41" xfId="0" applyNumberFormat="1" applyFont="1" applyFill="1" applyBorder="1" applyAlignment="1" applyProtection="1">
      <alignment horizontal="center" vertical="top" wrapText="1"/>
      <protection locked="0"/>
    </xf>
    <xf numFmtId="1" fontId="32" fillId="16" borderId="41" xfId="0" applyNumberFormat="1" applyFont="1" applyFill="1" applyBorder="1" applyAlignment="1" applyProtection="1">
      <alignment horizontal="center" vertical="top" wrapText="1"/>
      <protection locked="0"/>
    </xf>
    <xf numFmtId="0" fontId="52" fillId="16" borderId="43" xfId="0" applyFont="1" applyFill="1" applyBorder="1" applyAlignment="1" applyProtection="1">
      <alignment horizontal="center" vertical="top" wrapText="1"/>
      <protection locked="0"/>
    </xf>
    <xf numFmtId="0" fontId="33" fillId="15" borderId="44" xfId="0" applyFont="1" applyFill="1" applyBorder="1" applyAlignment="1" applyProtection="1">
      <alignment horizontal="center" vertical="top"/>
      <protection locked="0"/>
    </xf>
    <xf numFmtId="1" fontId="69" fillId="15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5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5" borderId="45" xfId="0" applyFont="1" applyFill="1" applyBorder="1" applyAlignment="1" applyProtection="1">
      <alignment horizontal="center" vertical="top" wrapText="1"/>
      <protection locked="0"/>
    </xf>
    <xf numFmtId="0" fontId="33" fillId="16" borderId="44" xfId="0" applyFont="1" applyFill="1" applyBorder="1" applyAlignment="1" applyProtection="1">
      <alignment horizontal="center" vertical="top"/>
      <protection locked="0"/>
    </xf>
    <xf numFmtId="1" fontId="69" fillId="16" borderId="40" xfId="0" applyNumberFormat="1" applyFont="1" applyFill="1" applyBorder="1" applyAlignment="1" applyProtection="1">
      <alignment horizontal="center" vertical="top" wrapText="1"/>
      <protection locked="0"/>
    </xf>
    <xf numFmtId="1" fontId="32" fillId="16" borderId="40" xfId="0" applyNumberFormat="1" applyFont="1" applyFill="1" applyBorder="1" applyAlignment="1" applyProtection="1">
      <alignment horizontal="center" vertical="top" wrapText="1"/>
      <protection locked="0"/>
    </xf>
    <xf numFmtId="0" fontId="52" fillId="16" borderId="45" xfId="0" applyFont="1" applyFill="1" applyBorder="1" applyAlignment="1" applyProtection="1">
      <alignment horizontal="center" vertical="top" wrapText="1"/>
      <protection locked="0"/>
    </xf>
    <xf numFmtId="0" fontId="33" fillId="15" borderId="46" xfId="0" applyFont="1" applyFill="1" applyBorder="1" applyAlignment="1" applyProtection="1">
      <alignment horizontal="center" vertical="top"/>
      <protection locked="0"/>
    </xf>
    <xf numFmtId="0" fontId="33" fillId="15" borderId="47" xfId="0" applyFont="1" applyFill="1" applyBorder="1" applyAlignment="1" applyProtection="1">
      <alignment horizontal="left" vertical="top" wrapText="1"/>
      <protection locked="0"/>
    </xf>
    <xf numFmtId="1" fontId="69" fillId="15" borderId="47" xfId="0" applyNumberFormat="1" applyFont="1" applyFill="1" applyBorder="1" applyAlignment="1" applyProtection="1">
      <alignment horizontal="center" vertical="top" wrapText="1"/>
      <protection locked="0"/>
    </xf>
    <xf numFmtId="1" fontId="32" fillId="15" borderId="47" xfId="0" applyNumberFormat="1" applyFont="1" applyFill="1" applyBorder="1" applyAlignment="1" applyProtection="1">
      <alignment horizontal="center" vertical="top" wrapText="1"/>
      <protection locked="0"/>
    </xf>
    <xf numFmtId="0" fontId="52" fillId="15" borderId="48" xfId="0" applyFont="1" applyFill="1" applyBorder="1" applyAlignment="1" applyProtection="1">
      <alignment horizontal="center" vertical="top" wrapText="1"/>
      <protection locked="0"/>
    </xf>
    <xf numFmtId="0" fontId="25" fillId="0" borderId="42" xfId="0" applyFont="1" applyBorder="1" applyAlignment="1" applyProtection="1">
      <alignment horizontal="center" vertical="top"/>
      <protection locked="0"/>
    </xf>
    <xf numFmtId="49" fontId="25" fillId="0" borderId="41" xfId="0" applyNumberFormat="1" applyFont="1" applyBorder="1" applyAlignment="1" applyProtection="1">
      <alignment horizontal="left" vertical="top" wrapText="1"/>
      <protection locked="0"/>
    </xf>
    <xf numFmtId="1" fontId="69" fillId="0" borderId="41" xfId="0" applyNumberFormat="1" applyFont="1" applyBorder="1" applyAlignment="1" applyProtection="1">
      <alignment horizontal="center" vertical="top" wrapText="1"/>
      <protection locked="0"/>
    </xf>
    <xf numFmtId="0" fontId="52" fillId="0" borderId="43" xfId="0" applyFont="1" applyBorder="1" applyAlignment="1" applyProtection="1">
      <alignment horizontal="center" vertical="top" wrapText="1"/>
      <protection locked="0"/>
    </xf>
    <xf numFmtId="0" fontId="86" fillId="0" borderId="30" xfId="0" applyFont="1" applyBorder="1" applyAlignment="1" applyProtection="1">
      <alignment horizontal="center" vertical="top"/>
      <protection locked="0" hidden="1"/>
    </xf>
    <xf numFmtId="0" fontId="86" fillId="0" borderId="31" xfId="0" applyFont="1" applyBorder="1" applyAlignment="1" applyProtection="1">
      <alignment horizontal="center" vertical="top"/>
      <protection locked="0" hidden="1"/>
    </xf>
    <xf numFmtId="0" fontId="86" fillId="0" borderId="33" xfId="0" applyFont="1" applyBorder="1" applyAlignment="1" applyProtection="1">
      <alignment horizontal="center" vertical="top"/>
      <protection locked="0" hidden="1"/>
    </xf>
    <xf numFmtId="0" fontId="86" fillId="0" borderId="0" xfId="0" applyFont="1" applyAlignment="1" applyProtection="1">
      <alignment horizontal="center" vertical="top"/>
      <protection locked="0" hidden="1"/>
    </xf>
    <xf numFmtId="0" fontId="86" fillId="0" borderId="35" xfId="0" applyFont="1" applyBorder="1" applyAlignment="1" applyProtection="1">
      <alignment horizontal="center" vertical="top"/>
      <protection locked="0" hidden="1"/>
    </xf>
    <xf numFmtId="0" fontId="86" fillId="0" borderId="36" xfId="0" applyFont="1" applyBorder="1" applyAlignment="1" applyProtection="1">
      <alignment horizontal="center" vertical="top"/>
      <protection locked="0" hidden="1"/>
    </xf>
    <xf numFmtId="1" fontId="34" fillId="18" borderId="40" xfId="2" applyNumberFormat="1" applyFont="1" applyFill="1" applyBorder="1" applyAlignment="1" applyProtection="1">
      <alignment horizontal="center" vertical="center" wrapText="1"/>
      <protection locked="0"/>
    </xf>
    <xf numFmtId="1" fontId="34" fillId="9" borderId="40" xfId="2" applyNumberFormat="1" applyFont="1" applyFill="1" applyBorder="1" applyAlignment="1" applyProtection="1">
      <alignment horizontal="center" vertical="center" wrapText="1"/>
      <protection locked="0"/>
    </xf>
    <xf numFmtId="1" fontId="34" fillId="9" borderId="47" xfId="2" applyNumberFormat="1" applyFont="1" applyFill="1" applyBorder="1" applyAlignment="1" applyProtection="1">
      <alignment horizontal="center" vertical="center" wrapText="1"/>
      <protection locked="0"/>
    </xf>
    <xf numFmtId="1" fontId="25" fillId="19" borderId="40" xfId="2" applyNumberFormat="1" applyFont="1" applyFill="1" applyBorder="1" applyAlignment="1" applyProtection="1">
      <alignment horizontal="center" vertical="center" wrapText="1"/>
      <protection locked="0"/>
    </xf>
    <xf numFmtId="1" fontId="25" fillId="5" borderId="40" xfId="2" applyNumberFormat="1" applyFont="1" applyFill="1" applyBorder="1" applyAlignment="1" applyProtection="1">
      <alignment horizontal="center" vertical="center" wrapText="1"/>
      <protection locked="0"/>
    </xf>
    <xf numFmtId="1" fontId="25" fillId="5" borderId="47" xfId="2" applyNumberFormat="1" applyFont="1" applyFill="1" applyBorder="1" applyAlignment="1" applyProtection="1">
      <alignment horizontal="center" vertical="center" wrapText="1"/>
      <protection locked="0"/>
    </xf>
    <xf numFmtId="1" fontId="34" fillId="18" borderId="41" xfId="2" applyNumberFormat="1" applyFont="1" applyFill="1" applyBorder="1" applyAlignment="1" applyProtection="1">
      <alignment horizontal="center" vertical="center" wrapText="1"/>
      <protection locked="0"/>
    </xf>
    <xf numFmtId="1" fontId="25" fillId="19" borderId="41" xfId="2" applyNumberFormat="1" applyFont="1" applyFill="1" applyBorder="1" applyAlignment="1" applyProtection="1">
      <alignment horizontal="center" vertical="center" wrapText="1"/>
      <protection locked="0"/>
    </xf>
    <xf numFmtId="1" fontId="34" fillId="9" borderId="41" xfId="2" applyNumberFormat="1" applyFont="1" applyFill="1" applyBorder="1" applyAlignment="1" applyProtection="1">
      <alignment horizontal="center" vertical="center" wrapText="1"/>
      <protection locked="0"/>
    </xf>
    <xf numFmtId="1" fontId="25" fillId="5" borderId="41" xfId="2" applyNumberFormat="1" applyFont="1" applyFill="1" applyBorder="1" applyAlignment="1" applyProtection="1">
      <alignment horizontal="center" vertical="center" wrapText="1"/>
      <protection locked="0"/>
    </xf>
    <xf numFmtId="1" fontId="52" fillId="0" borderId="41" xfId="0" applyNumberFormat="1" applyFont="1" applyBorder="1" applyAlignment="1" applyProtection="1">
      <alignment horizontal="center" vertical="top" wrapText="1"/>
      <protection locked="0"/>
    </xf>
    <xf numFmtId="1" fontId="52" fillId="0" borderId="40" xfId="0" applyNumberFormat="1" applyFont="1" applyBorder="1" applyAlignment="1" applyProtection="1">
      <alignment horizontal="center" vertical="top" wrapText="1"/>
      <protection locked="0"/>
    </xf>
    <xf numFmtId="1" fontId="52" fillId="0" borderId="47" xfId="0" applyNumberFormat="1" applyFont="1" applyBorder="1" applyAlignment="1" applyProtection="1">
      <alignment horizontal="center" vertical="top" wrapText="1"/>
      <protection locked="0"/>
    </xf>
    <xf numFmtId="0" fontId="1" fillId="0" borderId="0" xfId="10" applyAlignment="1" applyProtection="1">
      <alignment horizontal="left" vertical="center" wrapText="1"/>
      <protection locked="0"/>
    </xf>
    <xf numFmtId="0" fontId="29" fillId="0" borderId="4" xfId="0" applyFont="1" applyBorder="1" applyAlignment="1" applyProtection="1">
      <alignment horizontal="right" vertical="center"/>
      <protection locked="0"/>
    </xf>
    <xf numFmtId="0" fontId="33" fillId="12" borderId="0" xfId="0" applyFont="1" applyFill="1" applyAlignment="1" applyProtection="1">
      <alignment horizontal="left"/>
      <protection locked="0"/>
    </xf>
    <xf numFmtId="0" fontId="25" fillId="9" borderId="0" xfId="0" applyFont="1" applyFill="1" applyAlignment="1" applyProtection="1">
      <alignment horizontal="center" vertical="center" textRotation="90"/>
      <protection locked="0"/>
    </xf>
    <xf numFmtId="0" fontId="52" fillId="18" borderId="0" xfId="0" applyFont="1" applyFill="1" applyAlignment="1" applyProtection="1">
      <alignment horizontal="center" vertical="center" textRotation="90"/>
      <protection locked="0"/>
    </xf>
    <xf numFmtId="0" fontId="52" fillId="9" borderId="0" xfId="0" applyFont="1" applyFill="1" applyAlignment="1" applyProtection="1">
      <alignment horizontal="center" vertical="center" textRotation="90"/>
      <protection locked="0"/>
    </xf>
    <xf numFmtId="0" fontId="25" fillId="18" borderId="0" xfId="0" applyFont="1" applyFill="1" applyAlignment="1" applyProtection="1">
      <alignment horizontal="center" vertical="center" textRotation="90"/>
      <protection locked="0"/>
    </xf>
    <xf numFmtId="0" fontId="92" fillId="0" borderId="65" xfId="0" applyFont="1" applyBorder="1" applyAlignment="1" applyProtection="1">
      <alignment horizontal="left" vertical="top" wrapText="1"/>
      <protection locked="0"/>
    </xf>
    <xf numFmtId="0" fontId="92" fillId="0" borderId="66" xfId="0" applyFont="1" applyBorder="1" applyAlignment="1" applyProtection="1">
      <alignment horizontal="left" vertical="top" wrapText="1"/>
      <protection locked="0"/>
    </xf>
    <xf numFmtId="0" fontId="92" fillId="0" borderId="67" xfId="0" applyFont="1" applyBorder="1" applyAlignment="1" applyProtection="1">
      <alignment horizontal="left" vertical="top" wrapText="1"/>
      <protection locked="0"/>
    </xf>
    <xf numFmtId="0" fontId="91" fillId="0" borderId="49" xfId="0" applyFont="1" applyBorder="1" applyAlignment="1" applyProtection="1">
      <alignment horizontal="left" vertical="top" wrapText="1"/>
      <protection locked="0"/>
    </xf>
    <xf numFmtId="0" fontId="91" fillId="0" borderId="68" xfId="0" applyFont="1" applyBorder="1" applyAlignment="1" applyProtection="1">
      <alignment horizontal="left" vertical="top" wrapText="1"/>
      <protection locked="0"/>
    </xf>
    <xf numFmtId="0" fontId="91" fillId="0" borderId="50" xfId="0" applyFont="1" applyBorder="1" applyAlignment="1" applyProtection="1">
      <alignment horizontal="left" vertical="top" wrapText="1"/>
      <protection locked="0"/>
    </xf>
    <xf numFmtId="0" fontId="33" fillId="0" borderId="48" xfId="3" applyFont="1" applyFill="1" applyBorder="1" applyAlignment="1" applyProtection="1">
      <alignment horizontal="left" vertical="top" wrapText="1"/>
      <protection locked="0"/>
    </xf>
    <xf numFmtId="0" fontId="33" fillId="0" borderId="59" xfId="3" applyFont="1" applyFill="1" applyBorder="1" applyAlignment="1" applyProtection="1">
      <alignment horizontal="left" vertical="top" wrapText="1"/>
      <protection locked="0"/>
    </xf>
    <xf numFmtId="0" fontId="33" fillId="0" borderId="53" xfId="3" applyFont="1" applyFill="1" applyBorder="1" applyAlignment="1" applyProtection="1">
      <alignment horizontal="left" vertical="top" wrapText="1"/>
      <protection locked="0"/>
    </xf>
    <xf numFmtId="0" fontId="33" fillId="0" borderId="0" xfId="3" applyFont="1" applyFill="1" applyAlignment="1" applyProtection="1">
      <alignment horizontal="left" vertical="top" wrapText="1"/>
      <protection locked="0"/>
    </xf>
    <xf numFmtId="0" fontId="33" fillId="0" borderId="43" xfId="3" applyFont="1" applyFill="1" applyBorder="1" applyAlignment="1" applyProtection="1">
      <alignment horizontal="left" vertical="top" wrapText="1"/>
      <protection locked="0"/>
    </xf>
    <xf numFmtId="0" fontId="33" fillId="0" borderId="54" xfId="3" applyFont="1" applyFill="1" applyBorder="1" applyAlignment="1" applyProtection="1">
      <alignment horizontal="left" vertical="top" wrapText="1"/>
      <protection locked="0"/>
    </xf>
    <xf numFmtId="0" fontId="65" fillId="0" borderId="46" xfId="3" applyFont="1" applyFill="1" applyBorder="1" applyAlignment="1" applyProtection="1">
      <alignment horizontal="left" vertical="top" wrapText="1"/>
      <protection locked="0"/>
    </xf>
    <xf numFmtId="0" fontId="65" fillId="0" borderId="51" xfId="3" applyFont="1" applyFill="1" applyBorder="1" applyAlignment="1" applyProtection="1">
      <alignment horizontal="left" vertical="top" wrapText="1"/>
      <protection locked="0"/>
    </xf>
    <xf numFmtId="0" fontId="65" fillId="0" borderId="42" xfId="3" applyFont="1" applyFill="1" applyBorder="1" applyAlignment="1" applyProtection="1">
      <alignment horizontal="left" vertical="top" wrapText="1"/>
      <protection locked="0"/>
    </xf>
    <xf numFmtId="0" fontId="52" fillId="18" borderId="0" xfId="10" applyFont="1" applyFill="1" applyAlignment="1" applyProtection="1">
      <alignment horizontal="left" vertical="center" wrapText="1"/>
      <protection locked="0"/>
    </xf>
    <xf numFmtId="0" fontId="1" fillId="2" borderId="9" xfId="10" applyFill="1" applyBorder="1" applyAlignment="1" applyProtection="1">
      <alignment horizontal="left" vertical="center" wrapText="1"/>
      <protection locked="0" hidden="1"/>
    </xf>
    <xf numFmtId="0" fontId="13" fillId="0" borderId="2" xfId="10" applyFont="1" applyBorder="1" applyAlignment="1" applyProtection="1">
      <alignment horizontal="left" vertical="center" wrapText="1"/>
      <protection locked="0" hidden="1"/>
    </xf>
    <xf numFmtId="0" fontId="0" fillId="0" borderId="9" xfId="10" applyFont="1" applyBorder="1" applyAlignment="1" applyProtection="1">
      <alignment horizontal="left" vertical="center" wrapText="1"/>
      <protection locked="0" hidden="1"/>
    </xf>
    <xf numFmtId="0" fontId="1" fillId="0" borderId="0" xfId="10" applyAlignment="1" applyProtection="1">
      <alignment horizontal="left" vertical="center" wrapText="1"/>
      <protection locked="0" hidden="1"/>
    </xf>
    <xf numFmtId="170" fontId="9" fillId="0" borderId="0" xfId="10" applyNumberFormat="1" applyFont="1" applyAlignment="1" applyProtection="1">
      <alignment horizontal="left" vertical="center" wrapText="1"/>
      <protection locked="0" hidden="1"/>
    </xf>
    <xf numFmtId="0" fontId="5" fillId="2" borderId="9" xfId="10" applyFont="1" applyFill="1" applyBorder="1" applyAlignment="1" applyProtection="1">
      <alignment horizontal="left" vertical="center" wrapText="1"/>
      <protection locked="0" hidden="1"/>
    </xf>
    <xf numFmtId="0" fontId="13" fillId="25" borderId="2" xfId="10" applyFont="1" applyFill="1" applyBorder="1" applyAlignment="1" applyProtection="1">
      <alignment horizontal="left" vertical="center" wrapText="1"/>
      <protection locked="0" hidden="1"/>
    </xf>
    <xf numFmtId="0" fontId="11" fillId="17" borderId="9" xfId="10" applyFont="1" applyFill="1" applyBorder="1" applyAlignment="1" applyProtection="1">
      <alignment horizontal="left" vertical="center" wrapText="1"/>
      <protection locked="0" hidden="1"/>
    </xf>
    <xf numFmtId="0" fontId="5" fillId="17" borderId="9" xfId="10" applyFont="1" applyFill="1" applyBorder="1" applyAlignment="1" applyProtection="1">
      <alignment horizontal="left" vertical="center" wrapText="1"/>
      <protection locked="0" hidden="1"/>
    </xf>
    <xf numFmtId="0" fontId="9" fillId="0" borderId="0" xfId="10" applyFont="1" applyAlignment="1" applyProtection="1">
      <alignment horizontal="left" vertical="center" wrapText="1"/>
      <protection locked="0" hidden="1"/>
    </xf>
    <xf numFmtId="0" fontId="12" fillId="26" borderId="52" xfId="9" applyFont="1" applyFill="1" applyBorder="1" applyAlignment="1" applyProtection="1">
      <alignment horizontal="left" vertical="center" wrapText="1"/>
      <protection locked="0" hidden="1"/>
    </xf>
    <xf numFmtId="0" fontId="14" fillId="26" borderId="1" xfId="10" applyFont="1" applyFill="1" applyBorder="1" applyAlignment="1" applyProtection="1">
      <alignment horizontal="left" vertical="center" wrapText="1"/>
      <protection locked="0" hidden="1"/>
    </xf>
    <xf numFmtId="170" fontId="19" fillId="26" borderId="52" xfId="10" applyNumberFormat="1" applyFont="1" applyFill="1" applyBorder="1" applyAlignment="1" applyProtection="1">
      <alignment horizontal="left" vertical="center" wrapText="1"/>
      <protection locked="0" hidden="1"/>
    </xf>
    <xf numFmtId="0" fontId="1" fillId="0" borderId="9" xfId="10" applyBorder="1" applyAlignment="1" applyProtection="1">
      <alignment horizontal="left" vertical="center" wrapText="1"/>
      <protection locked="0" hidden="1"/>
    </xf>
    <xf numFmtId="170" fontId="9" fillId="0" borderId="9" xfId="10" applyNumberFormat="1" applyFont="1" applyBorder="1" applyAlignment="1" applyProtection="1">
      <alignment horizontal="left" vertical="center" wrapText="1"/>
      <protection locked="0" hidden="1"/>
    </xf>
    <xf numFmtId="0" fontId="4" fillId="2" borderId="62" xfId="10" applyFont="1" applyFill="1" applyBorder="1" applyAlignment="1" applyProtection="1">
      <alignment vertical="center" wrapText="1"/>
      <protection locked="0" hidden="1"/>
    </xf>
    <xf numFmtId="0" fontId="4" fillId="0" borderId="2" xfId="10" applyFont="1" applyBorder="1" applyAlignment="1" applyProtection="1">
      <alignment vertical="center" wrapText="1"/>
      <protection locked="0" hidden="1"/>
    </xf>
    <xf numFmtId="0" fontId="4" fillId="0" borderId="62" xfId="10" applyFont="1" applyBorder="1" applyAlignment="1" applyProtection="1">
      <alignment horizontal="left" vertical="top" wrapText="1"/>
      <protection locked="0" hidden="1"/>
    </xf>
    <xf numFmtId="170" fontId="18" fillId="0" borderId="62" xfId="10" applyNumberFormat="1" applyFont="1" applyBorder="1" applyAlignment="1" applyProtection="1">
      <alignment vertical="center" wrapText="1"/>
      <protection locked="0" hidden="1"/>
    </xf>
    <xf numFmtId="0" fontId="4" fillId="0" borderId="0" xfId="10" applyFont="1" applyAlignment="1" applyProtection="1">
      <alignment vertical="center" wrapText="1"/>
      <protection locked="0" hidden="1"/>
    </xf>
    <xf numFmtId="0" fontId="22" fillId="0" borderId="0" xfId="10" applyFont="1" applyAlignment="1" applyProtection="1">
      <alignment vertical="center" wrapText="1"/>
      <protection locked="0" hidden="1"/>
    </xf>
    <xf numFmtId="0" fontId="4" fillId="0" borderId="0" xfId="0" applyFont="1" applyProtection="1">
      <protection locked="0" hidden="1"/>
    </xf>
    <xf numFmtId="170" fontId="22" fillId="0" borderId="0" xfId="10" applyNumberFormat="1" applyFont="1" applyAlignment="1" applyProtection="1">
      <alignment vertical="center" wrapText="1"/>
      <protection locked="0" hidden="1"/>
    </xf>
    <xf numFmtId="170" fontId="9" fillId="26" borderId="52" xfId="10" applyNumberFormat="1" applyFont="1" applyFill="1" applyBorder="1" applyAlignment="1" applyProtection="1">
      <alignment horizontal="left" vertical="center" wrapText="1"/>
      <protection locked="0" hidden="1"/>
    </xf>
    <xf numFmtId="0" fontId="23" fillId="26" borderId="0" xfId="0" applyFont="1" applyFill="1" applyProtection="1">
      <protection locked="0" hidden="1"/>
    </xf>
    <xf numFmtId="0" fontId="23" fillId="26" borderId="1" xfId="10" applyFont="1" applyFill="1" applyBorder="1" applyAlignment="1" applyProtection="1">
      <alignment horizontal="left" vertical="top" wrapText="1"/>
      <protection locked="0" hidden="1"/>
    </xf>
    <xf numFmtId="0" fontId="23" fillId="26" borderId="51" xfId="9" applyFont="1" applyFill="1" applyBorder="1" applyAlignment="1" applyProtection="1">
      <alignment horizontal="left" vertical="top" wrapText="1"/>
      <protection locked="0" hidden="1"/>
    </xf>
    <xf numFmtId="0" fontId="23" fillId="26" borderId="52" xfId="9" applyFont="1" applyFill="1" applyBorder="1" applyAlignment="1" applyProtection="1">
      <alignment horizontal="left" vertical="top" wrapText="1"/>
      <protection locked="0" hidden="1"/>
    </xf>
    <xf numFmtId="170" fontId="24" fillId="26" borderId="52" xfId="10" applyNumberFormat="1" applyFont="1" applyFill="1" applyBorder="1" applyAlignment="1" applyProtection="1">
      <alignment horizontal="left" vertical="top" wrapText="1"/>
      <protection locked="0" hidden="1"/>
    </xf>
    <xf numFmtId="0" fontId="8" fillId="0" borderId="52" xfId="10" applyFont="1" applyBorder="1" applyAlignment="1" applyProtection="1">
      <alignment horizontal="left" vertical="top" wrapText="1"/>
      <protection locked="0" hidden="1"/>
    </xf>
    <xf numFmtId="170" fontId="24" fillId="0" borderId="52" xfId="10" applyNumberFormat="1" applyFont="1" applyBorder="1" applyAlignment="1" applyProtection="1">
      <alignment horizontal="left" vertical="top" wrapText="1"/>
      <protection locked="0" hidden="1"/>
    </xf>
    <xf numFmtId="0" fontId="8" fillId="2" borderId="61" xfId="10" applyFont="1" applyFill="1" applyBorder="1" applyAlignment="1" applyProtection="1">
      <alignment horizontal="left" vertical="top" wrapText="1"/>
      <protection locked="0" hidden="1"/>
    </xf>
    <xf numFmtId="0" fontId="8" fillId="0" borderId="9" xfId="10" applyFont="1" applyBorder="1" applyAlignment="1" applyProtection="1">
      <alignment horizontal="left" vertical="top" wrapText="1"/>
      <protection locked="0" hidden="1"/>
    </xf>
    <xf numFmtId="0" fontId="8" fillId="0" borderId="61" xfId="10" applyFont="1" applyBorder="1" applyAlignment="1" applyProtection="1">
      <alignment horizontal="left" vertical="top" wrapText="1"/>
      <protection locked="0" hidden="1"/>
    </xf>
    <xf numFmtId="170" fontId="23" fillId="0" borderId="69" xfId="10" applyNumberFormat="1" applyFont="1" applyBorder="1" applyAlignment="1" applyProtection="1">
      <alignment horizontal="left" vertical="top" wrapText="1"/>
      <protection locked="0" hidden="1"/>
    </xf>
    <xf numFmtId="0" fontId="8" fillId="0" borderId="0" xfId="10" applyFont="1" applyAlignment="1" applyProtection="1">
      <alignment horizontal="left" vertical="top" wrapText="1"/>
      <protection locked="0" hidden="1"/>
    </xf>
    <xf numFmtId="170" fontId="24" fillId="0" borderId="0" xfId="10" applyNumberFormat="1" applyFont="1" applyAlignment="1" applyProtection="1">
      <alignment horizontal="left" vertical="top" wrapText="1"/>
      <protection locked="0" hidden="1"/>
    </xf>
    <xf numFmtId="0" fontId="8" fillId="2" borderId="9" xfId="10" applyFont="1" applyFill="1" applyBorder="1" applyAlignment="1" applyProtection="1">
      <alignment horizontal="left" vertical="top" wrapText="1"/>
      <protection locked="0" hidden="1"/>
    </xf>
    <xf numFmtId="170" fontId="23" fillId="0" borderId="2" xfId="10" applyNumberFormat="1" applyFont="1" applyBorder="1" applyAlignment="1" applyProtection="1">
      <alignment horizontal="left" vertical="top" wrapText="1"/>
      <protection locked="0" hidden="1"/>
    </xf>
    <xf numFmtId="0" fontId="9" fillId="26" borderId="52" xfId="10" applyFont="1" applyFill="1" applyBorder="1" applyAlignment="1" applyProtection="1">
      <alignment horizontal="left" vertical="center" wrapText="1"/>
      <protection locked="0" hidden="1"/>
    </xf>
    <xf numFmtId="0" fontId="0" fillId="0" borderId="0" xfId="0" applyAlignment="1" applyProtection="1">
      <alignment horizontal="left" vertical="center"/>
      <protection locked="0" hidden="1"/>
    </xf>
    <xf numFmtId="0" fontId="1" fillId="0" borderId="3" xfId="10" applyBorder="1" applyAlignment="1" applyProtection="1">
      <alignment horizontal="left" vertical="center" wrapText="1"/>
      <protection locked="0" hidden="1"/>
    </xf>
    <xf numFmtId="0" fontId="0" fillId="0" borderId="62" xfId="10" applyFont="1" applyBorder="1" applyAlignment="1" applyProtection="1">
      <alignment vertical="top" wrapText="1"/>
      <protection locked="0" hidden="1"/>
    </xf>
    <xf numFmtId="0" fontId="0" fillId="0" borderId="62" xfId="10" applyFont="1" applyBorder="1" applyAlignment="1" applyProtection="1">
      <alignment horizontal="left" vertical="top" wrapText="1"/>
      <protection locked="0" hidden="1"/>
    </xf>
    <xf numFmtId="0" fontId="21" fillId="0" borderId="62" xfId="10" applyFont="1" applyBorder="1" applyAlignment="1" applyProtection="1">
      <alignment vertical="top" wrapText="1"/>
      <protection locked="0" hidden="1"/>
    </xf>
    <xf numFmtId="0" fontId="21" fillId="0" borderId="62" xfId="10" quotePrefix="1" applyFont="1" applyBorder="1" applyAlignment="1" applyProtection="1">
      <alignment vertical="top" wrapText="1"/>
      <protection locked="0" hidden="1"/>
    </xf>
    <xf numFmtId="0" fontId="12" fillId="26" borderId="41" xfId="9" applyFont="1" applyFill="1" applyBorder="1" applyAlignment="1" applyProtection="1">
      <alignment horizontal="left" vertical="center" wrapText="1"/>
      <protection locked="0" hidden="1"/>
    </xf>
    <xf numFmtId="170" fontId="9" fillId="26" borderId="41" xfId="10" applyNumberFormat="1" applyFont="1" applyFill="1" applyBorder="1" applyAlignment="1" applyProtection="1">
      <alignment horizontal="left" vertical="center" wrapText="1"/>
      <protection locked="0" hidden="1"/>
    </xf>
    <xf numFmtId="0" fontId="12" fillId="26" borderId="47" xfId="9" applyFont="1" applyFill="1" applyBorder="1" applyAlignment="1" applyProtection="1">
      <alignment horizontal="left" vertical="center" wrapText="1"/>
      <protection locked="0" hidden="1"/>
    </xf>
    <xf numFmtId="170" fontId="9" fillId="26" borderId="47" xfId="10" applyNumberFormat="1" applyFont="1" applyFill="1" applyBorder="1" applyAlignment="1" applyProtection="1">
      <alignment horizontal="left" vertical="center" wrapText="1"/>
      <protection locked="0" hidden="1"/>
    </xf>
    <xf numFmtId="0" fontId="12" fillId="26" borderId="52" xfId="9" applyFont="1" applyFill="1" applyBorder="1" applyAlignment="1" applyProtection="1">
      <alignment horizontal="left" vertical="top" wrapText="1"/>
      <protection locked="0" hidden="1"/>
    </xf>
    <xf numFmtId="0" fontId="13" fillId="0" borderId="1" xfId="10" applyFont="1" applyBorder="1" applyAlignment="1" applyProtection="1">
      <alignment horizontal="left" vertical="center" wrapText="1"/>
      <protection locked="0" hidden="1"/>
    </xf>
    <xf numFmtId="0" fontId="0" fillId="0" borderId="9" xfId="10" applyFont="1" applyBorder="1" applyAlignment="1" applyProtection="1">
      <alignment horizontal="left" vertical="top" wrapText="1"/>
      <protection locked="0" hidden="1"/>
    </xf>
    <xf numFmtId="0" fontId="1" fillId="0" borderId="61" xfId="10" applyBorder="1" applyAlignment="1" applyProtection="1">
      <alignment vertical="top" wrapText="1"/>
      <protection locked="0" hidden="1"/>
    </xf>
    <xf numFmtId="0" fontId="1" fillId="0" borderId="9" xfId="10" applyBorder="1" applyAlignment="1" applyProtection="1">
      <alignment vertical="top" wrapText="1"/>
      <protection locked="0" hidden="1"/>
    </xf>
    <xf numFmtId="0" fontId="0" fillId="0" borderId="9" xfId="10" applyFont="1" applyBorder="1" applyAlignment="1" applyProtection="1">
      <alignment vertical="top" wrapText="1"/>
      <protection locked="0" hidden="1"/>
    </xf>
    <xf numFmtId="0" fontId="1" fillId="0" borderId="62" xfId="10" applyBorder="1" applyAlignment="1" applyProtection="1">
      <alignment vertical="top" wrapText="1"/>
      <protection locked="0" hidden="1"/>
    </xf>
    <xf numFmtId="0" fontId="12" fillId="26" borderId="40" xfId="9" applyFont="1" applyFill="1" applyBorder="1" applyAlignment="1" applyProtection="1">
      <alignment horizontal="left" vertical="top" wrapText="1"/>
      <protection locked="0" hidden="1"/>
    </xf>
    <xf numFmtId="0" fontId="14" fillId="26" borderId="1" xfId="10" applyFont="1" applyFill="1" applyBorder="1" applyAlignment="1" applyProtection="1">
      <alignment horizontal="left" vertical="top" wrapText="1"/>
      <protection locked="0" hidden="1"/>
    </xf>
    <xf numFmtId="0" fontId="9" fillId="0" borderId="61" xfId="10" applyFont="1" applyBorder="1" applyAlignment="1" applyProtection="1">
      <alignment vertical="top" wrapText="1"/>
      <protection locked="0" hidden="1"/>
    </xf>
    <xf numFmtId="0" fontId="1" fillId="0" borderId="0" xfId="10" applyAlignment="1" applyProtection="1">
      <alignment horizontal="left" vertical="top" wrapText="1"/>
      <protection locked="0" hidden="1"/>
    </xf>
    <xf numFmtId="170" fontId="9" fillId="0" borderId="0" xfId="10" applyNumberFormat="1" applyFont="1" applyAlignment="1" applyProtection="1">
      <alignment horizontal="left" vertical="top" wrapText="1"/>
      <protection locked="0" hidden="1"/>
    </xf>
    <xf numFmtId="0" fontId="1" fillId="2" borderId="9" xfId="10" applyFill="1" applyBorder="1" applyAlignment="1" applyProtection="1">
      <alignment horizontal="left" vertical="top" wrapText="1"/>
      <protection locked="0" hidden="1"/>
    </xf>
    <xf numFmtId="0" fontId="13" fillId="0" borderId="9" xfId="10" applyFont="1" applyBorder="1" applyAlignment="1" applyProtection="1">
      <alignment horizontal="left" vertical="top" wrapText="1"/>
      <protection locked="0" hidden="1"/>
    </xf>
    <xf numFmtId="0" fontId="0" fillId="0" borderId="61" xfId="10" applyFont="1" applyBorder="1" applyAlignment="1" applyProtection="1">
      <alignment horizontal="left" vertical="top" wrapText="1"/>
      <protection locked="0" hidden="1"/>
    </xf>
    <xf numFmtId="0" fontId="0" fillId="0" borderId="61" xfId="10" applyFont="1" applyBorder="1" applyAlignment="1" applyProtection="1">
      <alignment vertical="top" wrapText="1"/>
      <protection locked="0" hidden="1"/>
    </xf>
    <xf numFmtId="0" fontId="4" fillId="0" borderId="62" xfId="10" applyFont="1" applyBorder="1" applyAlignment="1" applyProtection="1">
      <alignment vertical="center" wrapText="1"/>
      <protection locked="0" hidden="1"/>
    </xf>
    <xf numFmtId="0" fontId="1" fillId="2" borderId="61" xfId="10" applyFill="1" applyBorder="1" applyAlignment="1" applyProtection="1">
      <alignment horizontal="left" vertical="center" wrapText="1"/>
      <protection locked="0" hidden="1"/>
    </xf>
    <xf numFmtId="0" fontId="13" fillId="0" borderId="5" xfId="10" applyFont="1" applyBorder="1" applyAlignment="1" applyProtection="1">
      <alignment horizontal="left" vertical="center" wrapText="1"/>
      <protection locked="0" hidden="1"/>
    </xf>
    <xf numFmtId="0" fontId="1" fillId="2" borderId="5" xfId="10" applyFill="1" applyBorder="1" applyAlignment="1" applyProtection="1">
      <alignment horizontal="left" vertical="center" wrapText="1"/>
      <protection locked="0" hidden="1"/>
    </xf>
    <xf numFmtId="0" fontId="1" fillId="0" borderId="5" xfId="10" applyBorder="1" applyAlignment="1" applyProtection="1">
      <alignment horizontal="left" vertical="center" wrapText="1"/>
      <protection locked="0" hidden="1"/>
    </xf>
    <xf numFmtId="170" fontId="1" fillId="0" borderId="5" xfId="10" applyNumberFormat="1" applyBorder="1" applyAlignment="1" applyProtection="1">
      <alignment horizontal="left" vertical="center" wrapText="1"/>
      <protection locked="0" hidden="1"/>
    </xf>
    <xf numFmtId="0" fontId="1" fillId="2" borderId="0" xfId="10" applyFill="1" applyAlignment="1" applyProtection="1">
      <alignment horizontal="left" vertical="center" wrapText="1"/>
      <protection locked="0" hidden="1"/>
    </xf>
    <xf numFmtId="0" fontId="13" fillId="0" borderId="0" xfId="10" applyFont="1" applyAlignment="1" applyProtection="1">
      <alignment horizontal="left" vertical="center" wrapText="1"/>
      <protection locked="0" hidden="1"/>
    </xf>
    <xf numFmtId="170" fontId="1" fillId="0" borderId="0" xfId="10" applyNumberFormat="1" applyAlignment="1" applyProtection="1">
      <alignment horizontal="left" vertical="center" wrapText="1"/>
      <protection locked="0" hidden="1"/>
    </xf>
    <xf numFmtId="0" fontId="27" fillId="0" borderId="4" xfId="0" applyFont="1" applyBorder="1" applyAlignment="1" applyProtection="1">
      <alignment vertical="center"/>
      <protection locked="0" hidden="1"/>
    </xf>
    <xf numFmtId="0" fontId="28" fillId="0" borderId="4" xfId="0" applyFont="1" applyBorder="1" applyAlignment="1" applyProtection="1">
      <alignment horizontal="left" vertical="center"/>
      <protection locked="0" hidden="1"/>
    </xf>
    <xf numFmtId="0" fontId="30" fillId="0" borderId="0" xfId="0" applyFont="1" applyAlignment="1" applyProtection="1">
      <alignment vertical="center"/>
      <protection locked="0" hidden="1"/>
    </xf>
    <xf numFmtId="0" fontId="26" fillId="0" borderId="4" xfId="0" applyFont="1" applyBorder="1" applyAlignment="1" applyProtection="1">
      <alignment vertical="center"/>
      <protection locked="0" hidden="1"/>
    </xf>
    <xf numFmtId="0" fontId="25" fillId="0" borderId="39" xfId="0" applyFont="1" applyBorder="1" applyProtection="1">
      <protection locked="0" hidden="1"/>
    </xf>
    <xf numFmtId="0" fontId="32" fillId="0" borderId="39" xfId="0" applyFont="1" applyBorder="1" applyAlignment="1" applyProtection="1">
      <alignment horizontal="right" vertical="center"/>
      <protection locked="0" hidden="1"/>
    </xf>
    <xf numFmtId="0" fontId="34" fillId="0" borderId="0" xfId="0" applyFont="1" applyAlignment="1" applyProtection="1">
      <alignment horizontal="right"/>
      <protection locked="0" hidden="1"/>
    </xf>
    <xf numFmtId="0" fontId="35" fillId="0" borderId="0" xfId="1" applyFont="1" applyAlignment="1" applyProtection="1">
      <protection locked="0" hidden="1"/>
    </xf>
    <xf numFmtId="0" fontId="36" fillId="0" borderId="0" xfId="0" applyFont="1" applyAlignment="1" applyProtection="1">
      <alignment vertical="center" textRotation="90" shrinkToFit="1"/>
      <protection locked="0" hidden="1"/>
    </xf>
    <xf numFmtId="0" fontId="37" fillId="0" borderId="0" xfId="0" applyFont="1" applyProtection="1">
      <protection locked="0" hidden="1"/>
    </xf>
    <xf numFmtId="0" fontId="33" fillId="0" borderId="0" xfId="0" applyFont="1" applyProtection="1">
      <protection locked="0"/>
    </xf>
    <xf numFmtId="0" fontId="38" fillId="0" borderId="0" xfId="0" applyFont="1" applyProtection="1">
      <protection locked="0" hidden="1"/>
    </xf>
    <xf numFmtId="0" fontId="39" fillId="0" borderId="0" xfId="0" applyFont="1" applyAlignment="1" applyProtection="1">
      <alignment horizontal="left" vertical="top"/>
      <protection locked="0" hidden="1"/>
    </xf>
    <xf numFmtId="0" fontId="39" fillId="0" borderId="0" xfId="0" applyFont="1" applyAlignment="1" applyProtection="1">
      <alignment vertical="top"/>
      <protection locked="0" hidden="1"/>
    </xf>
    <xf numFmtId="0" fontId="43" fillId="0" borderId="0" xfId="0" applyFont="1" applyAlignment="1" applyProtection="1">
      <alignment horizontal="center" vertical="center"/>
      <protection locked="0" hidden="1"/>
    </xf>
    <xf numFmtId="0" fontId="39" fillId="0" borderId="0" xfId="0" applyFont="1" applyAlignment="1" applyProtection="1">
      <alignment horizontal="right" vertical="top"/>
      <protection locked="0" hidden="1"/>
    </xf>
    <xf numFmtId="0" fontId="43" fillId="0" borderId="0" xfId="0" applyFont="1" applyAlignment="1" applyProtection="1">
      <alignment horizontal="right" vertical="center"/>
      <protection locked="0" hidden="1"/>
    </xf>
    <xf numFmtId="0" fontId="45" fillId="0" borderId="0" xfId="0" applyFont="1" applyProtection="1">
      <protection locked="0" hidden="1"/>
    </xf>
    <xf numFmtId="0" fontId="26" fillId="0" borderId="4" xfId="0" applyFont="1" applyBorder="1" applyAlignment="1" applyProtection="1">
      <alignment vertical="center"/>
      <protection locked="0"/>
    </xf>
    <xf numFmtId="0" fontId="27" fillId="0" borderId="4" xfId="0" applyFont="1" applyBorder="1" applyAlignment="1" applyProtection="1">
      <alignment vertical="center"/>
      <protection locked="0"/>
    </xf>
    <xf numFmtId="0" fontId="51" fillId="0" borderId="4" xfId="0" applyFont="1" applyBorder="1" applyAlignment="1" applyProtection="1">
      <alignment horizontal="right" vertical="center"/>
      <protection locked="0"/>
    </xf>
    <xf numFmtId="170" fontId="132" fillId="0" borderId="0" xfId="0" applyNumberFormat="1" applyFont="1" applyAlignment="1" applyProtection="1">
      <alignment vertical="center"/>
      <protection locked="0"/>
    </xf>
    <xf numFmtId="0" fontId="25" fillId="0" borderId="0" xfId="0" applyFont="1" applyProtection="1">
      <protection locked="0"/>
    </xf>
    <xf numFmtId="170" fontId="60" fillId="0" borderId="0" xfId="0" applyNumberFormat="1" applyFont="1" applyProtection="1">
      <protection locked="0"/>
    </xf>
    <xf numFmtId="0" fontId="33" fillId="8" borderId="0" xfId="0" applyFont="1" applyFill="1" applyProtection="1">
      <protection locked="0"/>
    </xf>
    <xf numFmtId="170" fontId="60" fillId="8" borderId="0" xfId="0" applyNumberFormat="1" applyFont="1" applyFill="1" applyProtection="1">
      <protection locked="0"/>
    </xf>
    <xf numFmtId="0" fontId="54" fillId="24" borderId="51" xfId="0" applyFont="1" applyFill="1" applyBorder="1" applyAlignment="1" applyProtection="1">
      <alignment vertical="top" wrapText="1"/>
      <protection locked="0"/>
    </xf>
    <xf numFmtId="0" fontId="54" fillId="24" borderId="52" xfId="0" applyFont="1" applyFill="1" applyBorder="1" applyAlignment="1" applyProtection="1">
      <alignment vertical="top" wrapText="1"/>
      <protection locked="0"/>
    </xf>
    <xf numFmtId="0" fontId="70" fillId="24" borderId="52" xfId="0" applyFont="1" applyFill="1" applyBorder="1" applyAlignment="1" applyProtection="1">
      <alignment vertical="top" wrapText="1"/>
      <protection locked="0"/>
    </xf>
    <xf numFmtId="0" fontId="70" fillId="24" borderId="53" xfId="0" applyFont="1" applyFill="1" applyBorder="1" applyAlignment="1" applyProtection="1">
      <alignment vertical="top" wrapText="1"/>
      <protection locked="0"/>
    </xf>
    <xf numFmtId="0" fontId="54" fillId="8" borderId="51" xfId="0" applyFont="1" applyFill="1" applyBorder="1" applyAlignment="1" applyProtection="1">
      <alignment vertical="top" wrapText="1"/>
      <protection locked="0"/>
    </xf>
    <xf numFmtId="0" fontId="54" fillId="8" borderId="52" xfId="0" applyFont="1" applyFill="1" applyBorder="1" applyAlignment="1" applyProtection="1">
      <alignment vertical="top" wrapText="1"/>
      <protection locked="0"/>
    </xf>
    <xf numFmtId="0" fontId="70" fillId="8" borderId="53" xfId="0" applyFont="1" applyFill="1" applyBorder="1" applyAlignment="1" applyProtection="1">
      <alignment vertical="top" wrapText="1"/>
      <protection locked="0"/>
    </xf>
    <xf numFmtId="170" fontId="60" fillId="8" borderId="0" xfId="0" applyNumberFormat="1" applyFont="1" applyFill="1" applyProtection="1">
      <protection locked="0" hidden="1"/>
    </xf>
    <xf numFmtId="0" fontId="65" fillId="0" borderId="0" xfId="0" applyFont="1" applyProtection="1">
      <protection locked="0"/>
    </xf>
    <xf numFmtId="1" fontId="65" fillId="0" borderId="0" xfId="0" applyNumberFormat="1" applyFont="1" applyProtection="1">
      <protection locked="0"/>
    </xf>
    <xf numFmtId="0" fontId="78" fillId="8" borderId="0" xfId="0" applyFont="1" applyFill="1" applyAlignment="1" applyProtection="1">
      <alignment horizontal="left"/>
      <protection locked="0"/>
    </xf>
    <xf numFmtId="49" fontId="134" fillId="8" borderId="0" xfId="0" applyNumberFormat="1" applyFont="1" applyFill="1" applyProtection="1">
      <protection locked="0"/>
    </xf>
    <xf numFmtId="0" fontId="80" fillId="0" borderId="0" xfId="0" applyFont="1" applyAlignment="1" applyProtection="1">
      <alignment vertical="top"/>
      <protection locked="0"/>
    </xf>
    <xf numFmtId="0" fontId="56" fillId="8" borderId="0" xfId="0" applyFont="1" applyFill="1" applyProtection="1">
      <protection locked="0"/>
    </xf>
    <xf numFmtId="0" fontId="39" fillId="0" borderId="0" xfId="0" applyFont="1" applyAlignment="1" applyProtection="1">
      <alignment horizontal="left"/>
      <protection locked="0" hidden="1"/>
    </xf>
    <xf numFmtId="0" fontId="45" fillId="0" borderId="0" xfId="0" applyFont="1" applyProtection="1">
      <protection locked="0"/>
    </xf>
    <xf numFmtId="0" fontId="50" fillId="0" borderId="4" xfId="0" applyFont="1" applyBorder="1" applyAlignment="1" applyProtection="1">
      <alignment vertical="center"/>
      <protection locked="0" hidden="1"/>
    </xf>
    <xf numFmtId="0" fontId="50" fillId="0" borderId="0" xfId="0" applyFont="1" applyAlignment="1" applyProtection="1">
      <alignment vertical="center"/>
      <protection locked="0" hidden="1"/>
    </xf>
    <xf numFmtId="0" fontId="51" fillId="0" borderId="0" xfId="0" applyFont="1" applyAlignment="1" applyProtection="1">
      <alignment vertical="top"/>
      <protection locked="0"/>
    </xf>
    <xf numFmtId="0" fontId="36" fillId="0" borderId="0" xfId="0" applyFont="1" applyAlignment="1" applyProtection="1">
      <alignment vertical="top" textRotation="90" shrinkToFit="1"/>
      <protection locked="0"/>
    </xf>
    <xf numFmtId="0" fontId="36" fillId="0" borderId="0" xfId="0" applyFont="1" applyAlignment="1" applyProtection="1">
      <alignment horizontal="center" vertical="top" textRotation="90" shrinkToFit="1"/>
      <protection locked="0"/>
    </xf>
    <xf numFmtId="0" fontId="46" fillId="0" borderId="0" xfId="0" applyFont="1" applyAlignment="1" applyProtection="1">
      <alignment vertical="top"/>
      <protection locked="0"/>
    </xf>
    <xf numFmtId="2" fontId="46" fillId="0" borderId="0" xfId="10" applyNumberFormat="1" applyFont="1" applyAlignment="1" applyProtection="1">
      <alignment vertical="top"/>
      <protection locked="0"/>
    </xf>
    <xf numFmtId="2" fontId="46" fillId="0" borderId="0" xfId="10" applyNumberFormat="1" applyFont="1" applyProtection="1">
      <protection locked="0"/>
    </xf>
    <xf numFmtId="2" fontId="46" fillId="0" borderId="0" xfId="0" applyNumberFormat="1" applyFont="1" applyAlignment="1" applyProtection="1">
      <alignment vertical="top"/>
      <protection locked="0"/>
    </xf>
    <xf numFmtId="0" fontId="53" fillId="34" borderId="0" xfId="0" applyFont="1" applyFill="1" applyProtection="1">
      <protection locked="0" hidden="1"/>
    </xf>
    <xf numFmtId="0" fontId="53" fillId="34" borderId="0" xfId="0" applyFont="1" applyFill="1" applyProtection="1">
      <protection locked="0"/>
    </xf>
    <xf numFmtId="0" fontId="46" fillId="34" borderId="0" xfId="0" applyFont="1" applyFill="1" applyProtection="1">
      <protection locked="0"/>
    </xf>
    <xf numFmtId="0" fontId="66" fillId="33" borderId="41" xfId="0" applyFont="1" applyFill="1" applyBorder="1" applyAlignment="1" applyProtection="1">
      <alignment vertical="top" wrapText="1"/>
      <protection locked="0"/>
    </xf>
    <xf numFmtId="0" fontId="71" fillId="33" borderId="41" xfId="0" applyFont="1" applyFill="1" applyBorder="1" applyAlignment="1" applyProtection="1">
      <alignment vertical="top" wrapText="1"/>
      <protection locked="0"/>
    </xf>
    <xf numFmtId="0" fontId="33" fillId="0" borderId="0" xfId="0" applyFont="1" applyAlignment="1" applyProtection="1">
      <alignment vertical="top"/>
      <protection locked="0"/>
    </xf>
    <xf numFmtId="0" fontId="33" fillId="4" borderId="40" xfId="0" applyFont="1" applyFill="1" applyBorder="1" applyAlignment="1" applyProtection="1">
      <alignment horizontal="center" vertical="top"/>
      <protection locked="0" hidden="1"/>
    </xf>
    <xf numFmtId="0" fontId="33" fillId="0" borderId="0" xfId="0" applyFont="1" applyAlignment="1" applyProtection="1">
      <alignment vertical="top"/>
      <protection locked="0" hidden="1"/>
    </xf>
    <xf numFmtId="0" fontId="33" fillId="0" borderId="49" xfId="0" applyFont="1" applyBorder="1" applyAlignment="1" applyProtection="1">
      <alignment horizontal="right" vertical="top"/>
      <protection locked="0"/>
    </xf>
    <xf numFmtId="2" fontId="33" fillId="0" borderId="50" xfId="0" applyNumberFormat="1" applyFont="1" applyBorder="1" applyAlignment="1" applyProtection="1">
      <alignment horizontal="center" vertical="top"/>
      <protection locked="0"/>
    </xf>
    <xf numFmtId="2" fontId="33" fillId="0" borderId="0" xfId="0" applyNumberFormat="1" applyFont="1" applyAlignment="1" applyProtection="1">
      <alignment vertical="top"/>
      <protection locked="0"/>
    </xf>
    <xf numFmtId="0" fontId="46" fillId="35" borderId="0" xfId="0" applyFont="1" applyFill="1" applyAlignment="1" applyProtection="1">
      <alignment vertical="top"/>
      <protection locked="0"/>
    </xf>
    <xf numFmtId="0" fontId="66" fillId="22" borderId="42" xfId="0" applyFont="1" applyFill="1" applyBorder="1" applyAlignment="1" applyProtection="1">
      <alignment vertical="top"/>
      <protection locked="0"/>
    </xf>
    <xf numFmtId="0" fontId="66" fillId="22" borderId="41" xfId="0" applyFont="1" applyFill="1" applyBorder="1" applyAlignment="1" applyProtection="1">
      <alignment vertical="top"/>
      <protection locked="0"/>
    </xf>
    <xf numFmtId="0" fontId="71" fillId="22" borderId="41" xfId="0" applyFont="1" applyFill="1" applyBorder="1" applyAlignment="1" applyProtection="1">
      <alignment vertical="top" wrapText="1"/>
      <protection locked="0"/>
    </xf>
    <xf numFmtId="0" fontId="71" fillId="22" borderId="43" xfId="0" applyFont="1" applyFill="1" applyBorder="1" applyAlignment="1" applyProtection="1">
      <alignment vertical="top"/>
      <protection locked="0"/>
    </xf>
    <xf numFmtId="0" fontId="93" fillId="0" borderId="0" xfId="1" applyFont="1" applyAlignment="1" applyProtection="1">
      <protection locked="0"/>
    </xf>
    <xf numFmtId="0" fontId="46" fillId="28" borderId="0" xfId="0" applyFont="1" applyFill="1" applyAlignment="1" applyProtection="1">
      <alignment vertical="top"/>
      <protection locked="0"/>
    </xf>
    <xf numFmtId="0" fontId="66" fillId="29" borderId="42" xfId="0" applyFont="1" applyFill="1" applyBorder="1" applyAlignment="1" applyProtection="1">
      <alignment vertical="top" wrapText="1"/>
      <protection locked="0"/>
    </xf>
    <xf numFmtId="0" fontId="66" fillId="29" borderId="41" xfId="0" applyFont="1" applyFill="1" applyBorder="1" applyAlignment="1" applyProtection="1">
      <alignment vertical="top" wrapText="1"/>
      <protection locked="0"/>
    </xf>
    <xf numFmtId="0" fontId="71" fillId="29" borderId="41" xfId="0" applyFont="1" applyFill="1" applyBorder="1" applyAlignment="1" applyProtection="1">
      <alignment vertical="top" wrapText="1"/>
      <protection locked="0"/>
    </xf>
    <xf numFmtId="0" fontId="71" fillId="29" borderId="43" xfId="0" applyFont="1" applyFill="1" applyBorder="1" applyAlignment="1" applyProtection="1">
      <alignment vertical="top" wrapText="1"/>
      <protection locked="0"/>
    </xf>
    <xf numFmtId="0" fontId="46" fillId="37" borderId="0" xfId="0" applyFont="1" applyFill="1" applyAlignment="1" applyProtection="1">
      <alignment vertical="top"/>
      <protection locked="0"/>
    </xf>
    <xf numFmtId="0" fontId="66" fillId="25" borderId="42" xfId="0" applyFont="1" applyFill="1" applyBorder="1" applyAlignment="1" applyProtection="1">
      <alignment vertical="top" wrapText="1"/>
      <protection locked="0"/>
    </xf>
    <xf numFmtId="0" fontId="66" fillId="25" borderId="41" xfId="0" applyFont="1" applyFill="1" applyBorder="1" applyAlignment="1" applyProtection="1">
      <alignment vertical="top" wrapText="1"/>
      <protection locked="0"/>
    </xf>
    <xf numFmtId="0" fontId="71" fillId="25" borderId="41" xfId="0" applyFont="1" applyFill="1" applyBorder="1" applyAlignment="1" applyProtection="1">
      <alignment vertical="top" wrapText="1"/>
      <protection locked="0"/>
    </xf>
    <xf numFmtId="0" fontId="71" fillId="25" borderId="43" xfId="0" applyFont="1" applyFill="1" applyBorder="1" applyAlignment="1" applyProtection="1">
      <alignment vertical="top" wrapText="1"/>
      <protection locked="0"/>
    </xf>
    <xf numFmtId="0" fontId="33" fillId="0" borderId="0" xfId="0" applyFont="1" applyAlignment="1" applyProtection="1">
      <alignment wrapText="1"/>
      <protection locked="0"/>
    </xf>
    <xf numFmtId="0" fontId="46" fillId="38" borderId="0" xfId="0" applyFont="1" applyFill="1" applyAlignment="1" applyProtection="1">
      <alignment vertical="top"/>
      <protection locked="0"/>
    </xf>
    <xf numFmtId="0" fontId="66" fillId="27" borderId="42" xfId="0" applyFont="1" applyFill="1" applyBorder="1" applyAlignment="1" applyProtection="1">
      <alignment vertical="top" wrapText="1"/>
      <protection locked="0"/>
    </xf>
    <xf numFmtId="0" fontId="66" fillId="27" borderId="41" xfId="0" applyFont="1" applyFill="1" applyBorder="1" applyAlignment="1" applyProtection="1">
      <alignment vertical="top" wrapText="1"/>
      <protection locked="0"/>
    </xf>
    <xf numFmtId="0" fontId="71" fillId="27" borderId="41" xfId="0" applyFont="1" applyFill="1" applyBorder="1" applyAlignment="1" applyProtection="1">
      <alignment vertical="top" wrapText="1"/>
      <protection locked="0"/>
    </xf>
    <xf numFmtId="0" fontId="71" fillId="27" borderId="43" xfId="0" applyFont="1" applyFill="1" applyBorder="1" applyAlignment="1" applyProtection="1">
      <alignment vertical="top" wrapText="1"/>
      <protection locked="0"/>
    </xf>
    <xf numFmtId="0" fontId="46" fillId="40" borderId="0" xfId="0" applyFont="1" applyFill="1" applyAlignment="1" applyProtection="1">
      <alignment vertical="top"/>
      <protection locked="0"/>
    </xf>
    <xf numFmtId="0" fontId="66" fillId="39" borderId="51" xfId="0" applyFont="1" applyFill="1" applyBorder="1" applyAlignment="1" applyProtection="1">
      <alignment vertical="top" wrapText="1"/>
      <protection locked="0"/>
    </xf>
    <xf numFmtId="0" fontId="66" fillId="39" borderId="52" xfId="0" applyFont="1" applyFill="1" applyBorder="1" applyAlignment="1" applyProtection="1">
      <alignment vertical="top" wrapText="1"/>
      <protection locked="0"/>
    </xf>
    <xf numFmtId="0" fontId="71" fillId="39" borderId="52" xfId="0" applyFont="1" applyFill="1" applyBorder="1" applyAlignment="1" applyProtection="1">
      <alignment vertical="top" wrapText="1"/>
      <protection locked="0"/>
    </xf>
    <xf numFmtId="0" fontId="71" fillId="39" borderId="53" xfId="0" applyFont="1" applyFill="1" applyBorder="1" applyAlignment="1" applyProtection="1">
      <alignment vertical="top" wrapText="1"/>
      <protection locked="0"/>
    </xf>
    <xf numFmtId="0" fontId="46" fillId="0" borderId="0" xfId="0" applyFont="1" applyProtection="1">
      <protection locked="0"/>
    </xf>
    <xf numFmtId="0" fontId="132" fillId="0" borderId="4" xfId="0" applyFont="1" applyBorder="1" applyAlignment="1" applyProtection="1">
      <alignment vertical="center"/>
      <protection locked="0" hidden="1"/>
    </xf>
    <xf numFmtId="0" fontId="132" fillId="0" borderId="0" xfId="0" applyFont="1" applyAlignment="1" applyProtection="1">
      <alignment vertical="center"/>
      <protection locked="0" hidden="1"/>
    </xf>
    <xf numFmtId="0" fontId="60" fillId="0" borderId="0" xfId="0" applyFont="1" applyProtection="1">
      <protection locked="0"/>
    </xf>
    <xf numFmtId="0" fontId="46" fillId="0" borderId="0" xfId="0" applyFont="1" applyAlignment="1" applyProtection="1">
      <alignment horizontal="right"/>
      <protection locked="0"/>
    </xf>
    <xf numFmtId="0" fontId="36" fillId="0" borderId="0" xfId="0" applyFont="1" applyAlignment="1" applyProtection="1">
      <alignment vertical="top" textRotation="90" shrinkToFit="1"/>
      <protection locked="0" hidden="1"/>
    </xf>
    <xf numFmtId="0" fontId="36" fillId="0" borderId="0" xfId="0" applyFont="1" applyAlignment="1" applyProtection="1">
      <alignment horizontal="center" vertical="top" textRotation="90" shrinkToFit="1"/>
      <protection locked="0" hidden="1"/>
    </xf>
    <xf numFmtId="0" fontId="60" fillId="0" borderId="0" xfId="0" applyFont="1" applyAlignment="1" applyProtection="1">
      <alignment vertical="top"/>
      <protection locked="0"/>
    </xf>
    <xf numFmtId="0" fontId="119" fillId="0" borderId="0" xfId="1" applyFont="1" applyAlignment="1" applyProtection="1">
      <protection locked="0"/>
    </xf>
    <xf numFmtId="0" fontId="93" fillId="0" borderId="0" xfId="1" applyFont="1" applyProtection="1">
      <alignment vertical="top"/>
      <protection locked="0"/>
    </xf>
    <xf numFmtId="0" fontId="86" fillId="24" borderId="43" xfId="0" applyFont="1" applyFill="1" applyBorder="1" applyAlignment="1" applyProtection="1">
      <alignment horizontal="center"/>
      <protection locked="0"/>
    </xf>
    <xf numFmtId="0" fontId="86" fillId="24" borderId="54" xfId="0" applyFont="1" applyFill="1" applyBorder="1" applyAlignment="1" applyProtection="1">
      <alignment horizontal="center"/>
      <protection locked="0"/>
    </xf>
    <xf numFmtId="0" fontId="73" fillId="24" borderId="42" xfId="0" applyFont="1" applyFill="1" applyBorder="1" applyAlignment="1" applyProtection="1">
      <alignment vertical="top" wrapText="1"/>
      <protection locked="0"/>
    </xf>
    <xf numFmtId="0" fontId="73" fillId="24" borderId="41" xfId="0" applyFont="1" applyFill="1" applyBorder="1" applyAlignment="1" applyProtection="1">
      <alignment vertical="top" wrapText="1"/>
      <protection locked="0"/>
    </xf>
    <xf numFmtId="0" fontId="70" fillId="24" borderId="41" xfId="0" applyFont="1" applyFill="1" applyBorder="1" applyAlignment="1" applyProtection="1">
      <alignment vertical="top" wrapText="1"/>
      <protection locked="0"/>
    </xf>
    <xf numFmtId="0" fontId="70" fillId="24" borderId="43" xfId="0" applyFont="1" applyFill="1" applyBorder="1" applyAlignment="1" applyProtection="1">
      <alignment vertical="top" wrapText="1"/>
      <protection locked="0"/>
    </xf>
    <xf numFmtId="0" fontId="25" fillId="0" borderId="0" xfId="0" applyFont="1" applyAlignment="1" applyProtection="1">
      <alignment vertical="top"/>
      <protection locked="0"/>
    </xf>
    <xf numFmtId="0" fontId="110" fillId="0" borderId="0" xfId="0" applyFont="1" applyProtection="1">
      <protection locked="0"/>
    </xf>
    <xf numFmtId="0" fontId="131" fillId="0" borderId="0" xfId="0" applyFont="1" applyAlignment="1" applyProtection="1">
      <alignment horizontal="left" vertical="center"/>
      <protection locked="0"/>
    </xf>
    <xf numFmtId="0" fontId="114" fillId="24" borderId="0" xfId="0" applyFont="1" applyFill="1" applyAlignment="1" applyProtection="1">
      <alignment vertical="top"/>
      <protection locked="0"/>
    </xf>
    <xf numFmtId="0" fontId="52" fillId="29" borderId="42" xfId="0" applyFont="1" applyFill="1" applyBorder="1" applyAlignment="1" applyProtection="1">
      <alignment vertical="top" wrapText="1"/>
      <protection locked="0"/>
    </xf>
    <xf numFmtId="0" fontId="52" fillId="29" borderId="41" xfId="0" applyFont="1" applyFill="1" applyBorder="1" applyAlignment="1" applyProtection="1">
      <alignment vertical="top" wrapText="1"/>
      <protection locked="0"/>
    </xf>
    <xf numFmtId="0" fontId="25" fillId="29" borderId="41" xfId="0" applyFont="1" applyFill="1" applyBorder="1" applyAlignment="1" applyProtection="1">
      <alignment vertical="top" wrapText="1"/>
      <protection locked="0"/>
    </xf>
    <xf numFmtId="0" fontId="25" fillId="29" borderId="43" xfId="0" applyFont="1" applyFill="1" applyBorder="1" applyAlignment="1" applyProtection="1">
      <alignment vertical="top" wrapText="1"/>
      <protection locked="0"/>
    </xf>
    <xf numFmtId="0" fontId="25" fillId="30" borderId="0" xfId="0" applyFont="1" applyFill="1" applyAlignment="1" applyProtection="1">
      <alignment horizontal="center" vertical="top"/>
      <protection locked="0" hidden="1"/>
    </xf>
    <xf numFmtId="49" fontId="25" fillId="30" borderId="0" xfId="0" applyNumberFormat="1" applyFont="1" applyFill="1" applyAlignment="1" applyProtection="1">
      <alignment horizontal="right" vertical="center" wrapText="1"/>
      <protection locked="0" hidden="1"/>
    </xf>
    <xf numFmtId="9" fontId="71" fillId="30" borderId="0" xfId="0" applyNumberFormat="1" applyFont="1" applyFill="1" applyAlignment="1" applyProtection="1">
      <alignment horizontal="center" vertical="center"/>
      <protection locked="0" hidden="1"/>
    </xf>
    <xf numFmtId="1" fontId="52" fillId="30" borderId="0" xfId="0" applyNumberFormat="1" applyFont="1" applyFill="1" applyAlignment="1" applyProtection="1">
      <alignment horizontal="center" vertical="center" wrapText="1"/>
      <protection locked="0" hidden="1"/>
    </xf>
    <xf numFmtId="0" fontId="114" fillId="29" borderId="0" xfId="0" applyFont="1" applyFill="1" applyAlignment="1" applyProtection="1">
      <alignment vertical="top"/>
      <protection locked="0"/>
    </xf>
    <xf numFmtId="0" fontId="52" fillId="18" borderId="42" xfId="0" applyFont="1" applyFill="1" applyBorder="1" applyAlignment="1" applyProtection="1">
      <alignment vertical="top" wrapText="1"/>
      <protection locked="0"/>
    </xf>
    <xf numFmtId="0" fontId="52" fillId="18" borderId="41" xfId="0" applyFont="1" applyFill="1" applyBorder="1" applyAlignment="1" applyProtection="1">
      <alignment vertical="top" wrapText="1"/>
      <protection locked="0"/>
    </xf>
    <xf numFmtId="0" fontId="25" fillId="18" borderId="41" xfId="0" applyFont="1" applyFill="1" applyBorder="1" applyAlignment="1" applyProtection="1">
      <alignment vertical="top" wrapText="1"/>
      <protection locked="0"/>
    </xf>
    <xf numFmtId="0" fontId="25" fillId="18" borderId="43" xfId="0" applyFont="1" applyFill="1" applyBorder="1" applyAlignment="1" applyProtection="1">
      <alignment vertical="top" wrapText="1"/>
      <protection locked="0"/>
    </xf>
    <xf numFmtId="0" fontId="25" fillId="18" borderId="0" xfId="0" applyFont="1" applyFill="1" applyAlignment="1" applyProtection="1">
      <alignment horizontal="center" vertical="top"/>
      <protection locked="0" hidden="1"/>
    </xf>
    <xf numFmtId="49" fontId="25" fillId="18" borderId="0" xfId="0" applyNumberFormat="1" applyFont="1" applyFill="1" applyAlignment="1" applyProtection="1">
      <alignment horizontal="right" vertical="center" wrapText="1"/>
      <protection locked="0" hidden="1"/>
    </xf>
    <xf numFmtId="9" fontId="71" fillId="18" borderId="0" xfId="0" applyNumberFormat="1" applyFont="1" applyFill="1" applyAlignment="1" applyProtection="1">
      <alignment horizontal="center" vertical="center"/>
      <protection locked="0" hidden="1"/>
    </xf>
    <xf numFmtId="1" fontId="52" fillId="18" borderId="0" xfId="0" applyNumberFormat="1" applyFont="1" applyFill="1" applyAlignment="1" applyProtection="1">
      <alignment horizontal="center" vertical="center" wrapText="1"/>
      <protection locked="0" hidden="1"/>
    </xf>
    <xf numFmtId="0" fontId="90" fillId="0" borderId="4" xfId="0" applyFont="1" applyBorder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54" fillId="24" borderId="42" xfId="0" applyFont="1" applyFill="1" applyBorder="1" applyAlignment="1" applyProtection="1">
      <alignment vertical="top" wrapText="1"/>
      <protection locked="0"/>
    </xf>
    <xf numFmtId="0" fontId="54" fillId="24" borderId="41" xfId="0" applyFont="1" applyFill="1" applyBorder="1" applyAlignment="1" applyProtection="1">
      <alignment vertical="top" wrapText="1"/>
      <protection locked="0"/>
    </xf>
    <xf numFmtId="1" fontId="33" fillId="8" borderId="0" xfId="0" applyNumberFormat="1" applyFont="1" applyFill="1" applyProtection="1">
      <protection locked="0"/>
    </xf>
    <xf numFmtId="0" fontId="54" fillId="8" borderId="42" xfId="0" applyFont="1" applyFill="1" applyBorder="1" applyAlignment="1" applyProtection="1">
      <alignment vertical="top" wrapText="1"/>
      <protection locked="0"/>
    </xf>
    <xf numFmtId="0" fontId="54" fillId="8" borderId="41" xfId="0" applyFont="1" applyFill="1" applyBorder="1" applyAlignment="1" applyProtection="1">
      <alignment vertical="top" wrapText="1"/>
      <protection locked="0"/>
    </xf>
    <xf numFmtId="0" fontId="70" fillId="8" borderId="43" xfId="0" applyFont="1" applyFill="1" applyBorder="1" applyAlignment="1" applyProtection="1">
      <alignment vertical="top" wrapText="1"/>
      <protection locked="0"/>
    </xf>
    <xf numFmtId="0" fontId="46" fillId="8" borderId="0" xfId="0" applyFont="1" applyFill="1" applyProtection="1">
      <protection locked="0" hidden="1"/>
    </xf>
    <xf numFmtId="0" fontId="131" fillId="8" borderId="0" xfId="0" applyFont="1" applyFill="1" applyProtection="1">
      <protection locked="0"/>
    </xf>
    <xf numFmtId="0" fontId="26" fillId="0" borderId="39" xfId="0" applyFont="1" applyBorder="1" applyAlignment="1" applyProtection="1">
      <alignment vertical="center"/>
      <protection locked="0" hidden="1"/>
    </xf>
    <xf numFmtId="0" fontId="120" fillId="0" borderId="39" xfId="0" applyFont="1" applyBorder="1" applyAlignment="1" applyProtection="1">
      <alignment horizontal="left" vertical="center"/>
      <protection locked="0" hidden="1"/>
    </xf>
    <xf numFmtId="0" fontId="120" fillId="0" borderId="0" xfId="0" applyFont="1" applyAlignment="1" applyProtection="1">
      <alignment horizontal="left" vertical="center"/>
      <protection locked="0" hidden="1"/>
    </xf>
    <xf numFmtId="0" fontId="34" fillId="0" borderId="0" xfId="0" applyFont="1" applyAlignment="1" applyProtection="1">
      <alignment horizontal="right" textRotation="90"/>
      <protection locked="0"/>
    </xf>
    <xf numFmtId="0" fontId="34" fillId="0" borderId="0" xfId="0" applyFont="1" applyAlignment="1" applyProtection="1">
      <alignment horizontal="left" textRotation="90"/>
      <protection locked="0"/>
    </xf>
    <xf numFmtId="0" fontId="123" fillId="0" borderId="0" xfId="0" applyFont="1" applyAlignment="1" applyProtection="1">
      <alignment textRotation="90"/>
      <protection locked="0"/>
    </xf>
    <xf numFmtId="0" fontId="124" fillId="0" borderId="0" xfId="0" applyFont="1" applyAlignment="1" applyProtection="1">
      <alignment textRotation="90"/>
      <protection locked="0"/>
    </xf>
    <xf numFmtId="0" fontId="12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21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/>
      <protection locked="0" hidden="1"/>
    </xf>
    <xf numFmtId="0" fontId="123" fillId="0" borderId="0" xfId="0" applyFont="1" applyAlignment="1" applyProtection="1">
      <alignment horizontal="center" textRotation="90"/>
      <protection locked="0"/>
    </xf>
    <xf numFmtId="0" fontId="126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/>
      <protection locked="0"/>
    </xf>
    <xf numFmtId="0" fontId="124" fillId="0" borderId="0" xfId="0" applyFont="1" applyAlignment="1" applyProtection="1">
      <alignment horizontal="center" textRotation="90"/>
      <protection locked="0"/>
    </xf>
    <xf numFmtId="0" fontId="127" fillId="0" borderId="0" xfId="0" applyFont="1" applyAlignment="1" applyProtection="1">
      <alignment horizontal="center" vertical="center"/>
      <protection locked="0"/>
    </xf>
    <xf numFmtId="0" fontId="25" fillId="0" borderId="42" xfId="3" applyFont="1" applyFill="1" applyBorder="1" applyAlignment="1" applyProtection="1">
      <alignment horizontal="left" vertical="top" wrapText="1"/>
      <protection locked="0"/>
    </xf>
    <xf numFmtId="1" fontId="86" fillId="18" borderId="41" xfId="2" applyNumberFormat="1" applyFont="1" applyFill="1" applyBorder="1" applyAlignment="1" applyProtection="1">
      <alignment horizontal="left" vertical="center" wrapText="1"/>
      <protection locked="0" hidden="1"/>
    </xf>
    <xf numFmtId="1" fontId="86" fillId="19" borderId="41" xfId="2" applyNumberFormat="1" applyFont="1" applyFill="1" applyBorder="1" applyAlignment="1" applyProtection="1">
      <alignment horizontal="left" vertical="center" wrapText="1"/>
      <protection locked="0" hidden="1"/>
    </xf>
    <xf numFmtId="0" fontId="25" fillId="0" borderId="44" xfId="3" applyFont="1" applyFill="1" applyBorder="1" applyAlignment="1" applyProtection="1">
      <alignment horizontal="left" vertical="top" wrapText="1"/>
      <protection locked="0"/>
    </xf>
    <xf numFmtId="0" fontId="81" fillId="0" borderId="0" xfId="0" applyFont="1" applyAlignment="1" applyProtection="1">
      <alignment horizontal="center" textRotation="90"/>
      <protection locked="0"/>
    </xf>
    <xf numFmtId="0" fontId="128" fillId="0" borderId="40" xfId="0" applyFont="1" applyBorder="1" applyAlignment="1" applyProtection="1">
      <alignment horizontal="center"/>
      <protection locked="0"/>
    </xf>
    <xf numFmtId="0" fontId="34" fillId="0" borderId="0" xfId="0" applyFont="1" applyAlignment="1" applyProtection="1">
      <alignment horizontal="right" textRotation="90"/>
      <protection locked="0"/>
    </xf>
    <xf numFmtId="1" fontId="86" fillId="0" borderId="0" xfId="0" applyNumberFormat="1" applyFont="1" applyAlignment="1" applyProtection="1">
      <alignment horizontal="center"/>
      <protection locked="0" hidden="1"/>
    </xf>
    <xf numFmtId="0" fontId="129" fillId="0" borderId="0" xfId="0" applyFont="1" applyAlignment="1" applyProtection="1">
      <alignment horizontal="center" textRotation="90"/>
      <protection locked="0"/>
    </xf>
    <xf numFmtId="0" fontId="130" fillId="0" borderId="0" xfId="0" applyFont="1" applyAlignment="1" applyProtection="1">
      <alignment horizontal="center"/>
      <protection locked="0"/>
    </xf>
    <xf numFmtId="0" fontId="122" fillId="0" borderId="0" xfId="0" applyFont="1" applyAlignment="1" applyProtection="1">
      <alignment horizontal="left" vertical="center"/>
      <protection locked="0" hidden="1"/>
    </xf>
    <xf numFmtId="0" fontId="86" fillId="0" borderId="0" xfId="0" applyFont="1" applyAlignment="1" applyProtection="1">
      <alignment horizontal="center"/>
      <protection locked="0" hidden="1"/>
    </xf>
    <xf numFmtId="0" fontId="58" fillId="0" borderId="0" xfId="0" applyFont="1" applyProtection="1">
      <protection locked="0"/>
    </xf>
    <xf numFmtId="0" fontId="58" fillId="0" borderId="0" xfId="0" applyFont="1" applyAlignment="1" applyProtection="1">
      <alignment horizontal="left" vertical="center"/>
      <protection locked="0" hidden="1"/>
    </xf>
    <xf numFmtId="2" fontId="46" fillId="0" borderId="0" xfId="0" applyNumberFormat="1" applyFont="1" applyAlignment="1" applyProtection="1">
      <alignment horizontal="left" vertical="center"/>
      <protection locked="0" hidden="1"/>
    </xf>
    <xf numFmtId="0" fontId="46" fillId="0" borderId="0" xfId="0" applyFont="1" applyAlignment="1" applyProtection="1">
      <alignment horizontal="left" vertical="center"/>
      <protection locked="0" hidden="1"/>
    </xf>
    <xf numFmtId="0" fontId="9" fillId="0" borderId="0" xfId="0" applyFont="1" applyProtection="1">
      <protection locked="0"/>
    </xf>
    <xf numFmtId="0" fontId="33" fillId="0" borderId="0" xfId="0" applyFont="1" applyAlignment="1" applyProtection="1">
      <alignment horizontal="right"/>
      <protection locked="0"/>
    </xf>
    <xf numFmtId="0" fontId="86" fillId="0" borderId="0" xfId="0" applyFont="1" applyProtection="1">
      <protection locked="0" hidden="1"/>
    </xf>
    <xf numFmtId="0" fontId="46" fillId="0" borderId="0" xfId="0" applyFont="1" applyProtection="1">
      <protection locked="0" hidden="1"/>
    </xf>
    <xf numFmtId="0" fontId="54" fillId="24" borderId="43" xfId="0" applyFont="1" applyFill="1" applyBorder="1" applyAlignment="1" applyProtection="1">
      <alignment vertical="top" wrapText="1"/>
      <protection locked="0"/>
    </xf>
    <xf numFmtId="0" fontId="54" fillId="8" borderId="43" xfId="0" applyFont="1" applyFill="1" applyBorder="1" applyAlignment="1" applyProtection="1">
      <alignment vertical="top" wrapText="1"/>
      <protection locked="0"/>
    </xf>
    <xf numFmtId="0" fontId="66" fillId="12" borderId="45" xfId="0" applyFont="1" applyFill="1" applyBorder="1" applyAlignment="1" applyProtection="1">
      <alignment horizontal="left" vertical="center" wrapText="1"/>
      <protection locked="0" hidden="1"/>
    </xf>
    <xf numFmtId="0" fontId="66" fillId="8" borderId="45" xfId="0" applyFont="1" applyFill="1" applyBorder="1" applyAlignment="1" applyProtection="1">
      <alignment horizontal="left" vertical="center" wrapText="1"/>
      <protection locked="0" hidden="1"/>
    </xf>
    <xf numFmtId="0" fontId="46" fillId="8" borderId="0" xfId="0" quotePrefix="1" applyFont="1" applyFill="1" applyProtection="1">
      <protection locked="0"/>
    </xf>
    <xf numFmtId="0" fontId="118" fillId="8" borderId="0" xfId="0" applyFont="1" applyFill="1" applyProtection="1">
      <protection locked="0"/>
    </xf>
    <xf numFmtId="0" fontId="26" fillId="0" borderId="0" xfId="0" applyFont="1" applyAlignment="1" applyProtection="1">
      <alignment vertical="center"/>
      <protection locked="0"/>
    </xf>
    <xf numFmtId="0" fontId="51" fillId="0" borderId="0" xfId="0" applyFont="1" applyAlignment="1" applyProtection="1">
      <alignment horizontal="left" vertical="top"/>
      <protection locked="0"/>
    </xf>
    <xf numFmtId="0" fontId="25" fillId="8" borderId="44" xfId="0" applyFont="1" applyFill="1" applyBorder="1" applyAlignment="1" applyProtection="1">
      <alignment horizontal="center" vertical="center"/>
      <protection locked="0"/>
    </xf>
    <xf numFmtId="171" fontId="25" fillId="8" borderId="45" xfId="18" applyNumberFormat="1" applyFont="1" applyFill="1" applyBorder="1" applyAlignment="1" applyProtection="1">
      <alignment horizontal="right" vertical="center" wrapText="1"/>
      <protection locked="0"/>
    </xf>
    <xf numFmtId="0" fontId="25" fillId="12" borderId="44" xfId="0" applyFont="1" applyFill="1" applyBorder="1" applyAlignment="1" applyProtection="1">
      <alignment horizontal="center" vertical="center"/>
      <protection locked="0"/>
    </xf>
    <xf numFmtId="0" fontId="25" fillId="7" borderId="44" xfId="0" applyFont="1" applyFill="1" applyBorder="1" applyAlignment="1" applyProtection="1">
      <alignment horizontal="center" vertical="center"/>
      <protection locked="0"/>
    </xf>
    <xf numFmtId="0" fontId="25" fillId="12" borderId="46" xfId="0" applyFont="1" applyFill="1" applyBorder="1" applyAlignment="1" applyProtection="1">
      <alignment horizontal="center" vertical="center"/>
      <protection locked="0"/>
    </xf>
    <xf numFmtId="171" fontId="25" fillId="8" borderId="48" xfId="18" applyNumberFormat="1" applyFont="1" applyFill="1" applyBorder="1" applyAlignment="1" applyProtection="1">
      <alignment horizontal="right" vertical="center" wrapText="1"/>
      <protection locked="0"/>
    </xf>
    <xf numFmtId="9" fontId="33" fillId="8" borderId="0" xfId="0" applyNumberFormat="1" applyFont="1" applyFill="1" applyProtection="1">
      <protection locked="0"/>
    </xf>
    <xf numFmtId="0" fontId="115" fillId="8" borderId="55" xfId="0" applyFont="1" applyFill="1" applyBorder="1" applyAlignment="1" applyProtection="1">
      <alignment horizontal="right"/>
      <protection locked="0"/>
    </xf>
    <xf numFmtId="171" fontId="115" fillId="8" borderId="56" xfId="0" applyNumberFormat="1" applyFont="1" applyFill="1" applyBorder="1" applyProtection="1">
      <protection locked="0"/>
    </xf>
    <xf numFmtId="9" fontId="115" fillId="8" borderId="56" xfId="0" applyNumberFormat="1" applyFont="1" applyFill="1" applyBorder="1" applyProtection="1">
      <protection locked="0"/>
    </xf>
    <xf numFmtId="171" fontId="115" fillId="8" borderId="57" xfId="0" applyNumberFormat="1" applyFont="1" applyFill="1" applyBorder="1" applyProtection="1">
      <protection locked="0"/>
    </xf>
    <xf numFmtId="0" fontId="116" fillId="8" borderId="0" xfId="0" applyFont="1" applyFill="1" applyAlignment="1" applyProtection="1">
      <alignment horizontal="left" indent="6"/>
      <protection locked="0"/>
    </xf>
    <xf numFmtId="0" fontId="117" fillId="8" borderId="0" xfId="0" applyFont="1" applyFill="1" applyAlignment="1" applyProtection="1">
      <alignment horizontal="left" indent="6"/>
      <protection locked="0"/>
    </xf>
    <xf numFmtId="0" fontId="51" fillId="0" borderId="4" xfId="0" applyFont="1" applyBorder="1" applyAlignment="1" applyProtection="1">
      <alignment horizontal="right" vertical="center"/>
      <protection locked="0" hidden="1"/>
    </xf>
    <xf numFmtId="0" fontId="25" fillId="0" borderId="4" xfId="0" applyFont="1" applyBorder="1" applyProtection="1">
      <protection locked="0" hidden="1"/>
    </xf>
    <xf numFmtId="0" fontId="31" fillId="0" borderId="4" xfId="0" applyFont="1" applyBorder="1" applyAlignment="1" applyProtection="1">
      <alignment vertical="center"/>
      <protection locked="0" hidden="1"/>
    </xf>
    <xf numFmtId="0" fontId="51" fillId="0" borderId="0" xfId="0" applyFont="1" applyAlignment="1" applyProtection="1">
      <alignment vertical="top"/>
      <protection locked="0" hidden="1"/>
    </xf>
    <xf numFmtId="0" fontId="114" fillId="0" borderId="0" xfId="0" applyFont="1" applyAlignment="1" applyProtection="1">
      <alignment vertical="center"/>
      <protection locked="0" hidden="1"/>
    </xf>
    <xf numFmtId="0" fontId="36" fillId="0" borderId="0" xfId="0" applyFont="1" applyAlignment="1" applyProtection="1">
      <alignment vertical="top"/>
      <protection locked="0" hidden="1"/>
    </xf>
    <xf numFmtId="0" fontId="73" fillId="24" borderId="43" xfId="0" applyFont="1" applyFill="1" applyBorder="1" applyAlignment="1" applyProtection="1">
      <alignment vertical="top" wrapText="1"/>
      <protection locked="0"/>
    </xf>
    <xf numFmtId="0" fontId="52" fillId="0" borderId="0" xfId="0" applyFont="1" applyProtection="1">
      <protection locked="0" hidden="1"/>
    </xf>
    <xf numFmtId="0" fontId="36" fillId="0" borderId="44" xfId="0" applyFont="1" applyBorder="1" applyAlignment="1" applyProtection="1">
      <alignment horizontal="center" vertical="top"/>
      <protection locked="0" hidden="1"/>
    </xf>
    <xf numFmtId="0" fontId="33" fillId="0" borderId="45" xfId="0" applyFont="1" applyBorder="1" applyProtection="1">
      <protection locked="0" hidden="1"/>
    </xf>
    <xf numFmtId="0" fontId="33" fillId="0" borderId="40" xfId="0" applyFont="1" applyBorder="1" applyProtection="1">
      <protection locked="0" hidden="1"/>
    </xf>
    <xf numFmtId="0" fontId="60" fillId="0" borderId="44" xfId="0" applyFont="1" applyBorder="1" applyAlignment="1" applyProtection="1">
      <alignment horizontal="left" vertical="center" wrapText="1"/>
      <protection locked="0" hidden="1"/>
    </xf>
    <xf numFmtId="0" fontId="33" fillId="0" borderId="45" xfId="0" applyFont="1" applyBorder="1" applyAlignment="1" applyProtection="1">
      <alignment vertical="center" wrapText="1"/>
      <protection locked="0" hidden="1"/>
    </xf>
    <xf numFmtId="0" fontId="60" fillId="0" borderId="46" xfId="0" applyFont="1" applyBorder="1" applyAlignment="1" applyProtection="1">
      <alignment horizontal="left" vertical="center" wrapText="1"/>
      <protection locked="0" hidden="1"/>
    </xf>
    <xf numFmtId="0" fontId="33" fillId="0" borderId="48" xfId="0" applyFont="1" applyBorder="1" applyAlignment="1" applyProtection="1">
      <alignment vertical="center" wrapText="1"/>
      <protection locked="0" hidden="1"/>
    </xf>
    <xf numFmtId="0" fontId="36" fillId="0" borderId="0" xfId="0" applyFont="1" applyAlignment="1" applyProtection="1">
      <alignment horizontal="center" vertical="top"/>
      <protection locked="0" hidden="1"/>
    </xf>
    <xf numFmtId="0" fontId="56" fillId="0" borderId="0" xfId="0" applyFont="1" applyProtection="1">
      <protection locked="0" hidden="1"/>
    </xf>
    <xf numFmtId="0" fontId="56" fillId="0" borderId="0" xfId="0" applyFont="1" applyAlignment="1" applyProtection="1">
      <alignment horizontal="right"/>
      <protection locked="0" hidden="1"/>
    </xf>
    <xf numFmtId="0" fontId="112" fillId="6" borderId="0" xfId="0" applyFont="1" applyFill="1" applyAlignment="1" applyProtection="1">
      <alignment horizontal="left" vertical="center"/>
      <protection locked="0" hidden="1"/>
    </xf>
    <xf numFmtId="0" fontId="112" fillId="11" borderId="0" xfId="0" applyFont="1" applyFill="1" applyAlignment="1" applyProtection="1">
      <alignment horizontal="left" vertical="center"/>
      <protection locked="0" hidden="1"/>
    </xf>
    <xf numFmtId="0" fontId="33" fillId="11" borderId="24" xfId="0" applyFont="1" applyFill="1" applyBorder="1" applyProtection="1">
      <protection locked="0" hidden="1"/>
    </xf>
    <xf numFmtId="0" fontId="33" fillId="11" borderId="26" xfId="0" applyFont="1" applyFill="1" applyBorder="1" applyProtection="1">
      <protection locked="0" hidden="1"/>
    </xf>
    <xf numFmtId="0" fontId="33" fillId="11" borderId="28" xfId="0" applyFont="1" applyFill="1" applyBorder="1" applyProtection="1">
      <protection locked="0" hidden="1"/>
    </xf>
    <xf numFmtId="0" fontId="33" fillId="0" borderId="0" xfId="0" applyFont="1" applyAlignment="1" applyProtection="1">
      <alignment horizontal="left" vertical="center"/>
      <protection locked="0" hidden="1"/>
    </xf>
    <xf numFmtId="0" fontId="88" fillId="24" borderId="0" xfId="1" applyFont="1" applyFill="1" applyAlignment="1" applyProtection="1">
      <alignment horizontal="center" vertical="center"/>
      <protection locked="0" hidden="1"/>
    </xf>
    <xf numFmtId="0" fontId="33" fillId="0" borderId="0" xfId="0" applyFont="1" applyAlignment="1" applyProtection="1">
      <alignment horizontal="center" vertical="center"/>
      <protection locked="0" hidden="1"/>
    </xf>
    <xf numFmtId="0" fontId="46" fillId="24" borderId="0" xfId="0" applyFont="1" applyFill="1" applyProtection="1">
      <protection locked="0" hidden="1"/>
    </xf>
    <xf numFmtId="0" fontId="46" fillId="24" borderId="0" xfId="0" applyFont="1" applyFill="1" applyAlignment="1" applyProtection="1">
      <alignment horizontal="left" vertical="center"/>
      <protection locked="0" hidden="1"/>
    </xf>
    <xf numFmtId="0" fontId="53" fillId="24" borderId="0" xfId="0" applyFont="1" applyFill="1" applyAlignment="1" applyProtection="1">
      <alignment horizontal="left" vertical="center"/>
      <protection locked="0" hidden="1"/>
    </xf>
    <xf numFmtId="0" fontId="54" fillId="24" borderId="0" xfId="0" applyFont="1" applyFill="1" applyAlignment="1" applyProtection="1">
      <alignment horizontal="left" vertical="center"/>
      <protection locked="0" hidden="1"/>
    </xf>
    <xf numFmtId="0" fontId="53" fillId="24" borderId="0" xfId="0" applyFont="1" applyFill="1" applyProtection="1">
      <protection locked="0" hidden="1"/>
    </xf>
    <xf numFmtId="0" fontId="33" fillId="7" borderId="42" xfId="0" applyFont="1" applyFill="1" applyBorder="1" applyAlignment="1" applyProtection="1">
      <alignment vertical="center"/>
      <protection locked="0" hidden="1"/>
    </xf>
    <xf numFmtId="0" fontId="47" fillId="7" borderId="54" xfId="0" applyFont="1" applyFill="1" applyBorder="1" applyProtection="1">
      <protection locked="0" hidden="1"/>
    </xf>
    <xf numFmtId="0" fontId="33" fillId="7" borderId="54" xfId="0" applyFont="1" applyFill="1" applyBorder="1" applyProtection="1">
      <protection locked="0" hidden="1"/>
    </xf>
    <xf numFmtId="0" fontId="33" fillId="12" borderId="44" xfId="0" applyFont="1" applyFill="1" applyBorder="1" applyAlignment="1" applyProtection="1">
      <alignment vertical="center"/>
      <protection locked="0" hidden="1"/>
    </xf>
    <xf numFmtId="0" fontId="47" fillId="12" borderId="58" xfId="0" applyFont="1" applyFill="1" applyBorder="1" applyProtection="1">
      <protection locked="0" hidden="1"/>
    </xf>
    <xf numFmtId="0" fontId="33" fillId="12" borderId="58" xfId="0" applyFont="1" applyFill="1" applyBorder="1" applyProtection="1">
      <protection locked="0" hidden="1"/>
    </xf>
    <xf numFmtId="0" fontId="33" fillId="7" borderId="44" xfId="0" applyFont="1" applyFill="1" applyBorder="1" applyAlignment="1" applyProtection="1">
      <alignment vertical="center"/>
      <protection locked="0" hidden="1"/>
    </xf>
    <xf numFmtId="0" fontId="47" fillId="7" borderId="58" xfId="0" applyFont="1" applyFill="1" applyBorder="1" applyProtection="1">
      <protection locked="0" hidden="1"/>
    </xf>
    <xf numFmtId="0" fontId="33" fillId="7" borderId="58" xfId="0" applyFont="1" applyFill="1" applyBorder="1" applyProtection="1">
      <protection locked="0" hidden="1"/>
    </xf>
    <xf numFmtId="0" fontId="66" fillId="0" borderId="0" xfId="0" applyFont="1" applyAlignment="1" applyProtection="1">
      <alignment vertical="top" wrapText="1"/>
      <protection locked="0" hidden="1"/>
    </xf>
    <xf numFmtId="49" fontId="25" fillId="0" borderId="0" xfId="0" applyNumberFormat="1" applyFont="1" applyAlignment="1" applyProtection="1">
      <alignment horizontal="left" vertical="top" wrapText="1"/>
      <protection locked="0" hidden="1"/>
    </xf>
    <xf numFmtId="0" fontId="52" fillId="0" borderId="0" xfId="0" applyFont="1" applyAlignment="1" applyProtection="1">
      <alignment horizontal="center" vertical="center" wrapText="1"/>
      <protection locked="0" hidden="1"/>
    </xf>
    <xf numFmtId="0" fontId="33" fillId="12" borderId="46" xfId="0" applyFont="1" applyFill="1" applyBorder="1" applyAlignment="1" applyProtection="1">
      <alignment vertical="center"/>
      <protection locked="0" hidden="1"/>
    </xf>
    <xf numFmtId="0" fontId="47" fillId="12" borderId="59" xfId="0" applyFont="1" applyFill="1" applyBorder="1" applyProtection="1">
      <protection locked="0" hidden="1"/>
    </xf>
    <xf numFmtId="0" fontId="33" fillId="12" borderId="59" xfId="0" applyFont="1" applyFill="1" applyBorder="1" applyProtection="1">
      <protection locked="0" hidden="1"/>
    </xf>
    <xf numFmtId="1" fontId="47" fillId="0" borderId="0" xfId="0" applyNumberFormat="1" applyFont="1" applyAlignment="1" applyProtection="1">
      <alignment horizontal="center" vertical="center" wrapText="1"/>
      <protection locked="0" hidden="1"/>
    </xf>
    <xf numFmtId="1" fontId="25" fillId="0" borderId="0" xfId="0" applyNumberFormat="1" applyFont="1" applyAlignment="1" applyProtection="1">
      <alignment horizontal="center" vertical="center" wrapText="1"/>
      <protection locked="0" hidden="1"/>
    </xf>
    <xf numFmtId="0" fontId="25" fillId="0" borderId="0" xfId="0" applyFont="1" applyAlignment="1" applyProtection="1">
      <alignment horizontal="center" vertical="top"/>
      <protection locked="0" hidden="1"/>
    </xf>
    <xf numFmtId="0" fontId="60" fillId="0" borderId="0" xfId="0" applyFont="1" applyAlignment="1" applyProtection="1">
      <alignment horizontal="center" vertical="center"/>
      <protection locked="0" hidden="1"/>
    </xf>
    <xf numFmtId="0" fontId="65" fillId="0" borderId="0" xfId="0" applyFont="1" applyProtection="1">
      <protection locked="0" hidden="1"/>
    </xf>
    <xf numFmtId="0" fontId="47" fillId="0" borderId="0" xfId="0" applyFont="1" applyAlignment="1" applyProtection="1">
      <alignment horizontal="left" vertical="center"/>
      <protection locked="0"/>
    </xf>
    <xf numFmtId="0" fontId="33" fillId="0" borderId="0" xfId="0" applyFont="1" applyAlignment="1" applyProtection="1">
      <alignment wrapText="1"/>
      <protection locked="0" hidden="1"/>
    </xf>
    <xf numFmtId="0" fontId="111" fillId="7" borderId="44" xfId="0" applyFont="1" applyFill="1" applyBorder="1" applyAlignment="1" applyProtection="1">
      <alignment horizontal="center" vertical="top" textRotation="90" wrapText="1"/>
      <protection locked="0"/>
    </xf>
    <xf numFmtId="0" fontId="25" fillId="0" borderId="0" xfId="0" applyFont="1" applyAlignment="1" applyProtection="1">
      <alignment wrapText="1"/>
      <protection locked="0"/>
    </xf>
    <xf numFmtId="0" fontId="111" fillId="12" borderId="44" xfId="0" applyFont="1" applyFill="1" applyBorder="1" applyAlignment="1" applyProtection="1">
      <alignment horizontal="center" vertical="center" textRotation="90" wrapText="1"/>
      <protection locked="0"/>
    </xf>
    <xf numFmtId="0" fontId="111" fillId="7" borderId="46" xfId="0" applyFont="1" applyFill="1" applyBorder="1" applyAlignment="1" applyProtection="1">
      <alignment horizontal="center" vertical="top" textRotation="90" wrapText="1"/>
      <protection locked="0"/>
    </xf>
    <xf numFmtId="0" fontId="66" fillId="0" borderId="0" xfId="0" applyFont="1" applyAlignment="1" applyProtection="1">
      <alignment horizontal="right"/>
      <protection locked="0" hidden="1"/>
    </xf>
    <xf numFmtId="0" fontId="109" fillId="23" borderId="10" xfId="0" applyFont="1" applyFill="1" applyBorder="1" applyAlignment="1" applyProtection="1">
      <alignment vertical="center"/>
      <protection locked="0" hidden="1"/>
    </xf>
    <xf numFmtId="0" fontId="109" fillId="23" borderId="11" xfId="0" applyFont="1" applyFill="1" applyBorder="1" applyAlignment="1" applyProtection="1">
      <alignment horizontal="left" vertical="center"/>
      <protection locked="0" hidden="1"/>
    </xf>
    <xf numFmtId="0" fontId="109" fillId="23" borderId="12" xfId="0" applyFont="1" applyFill="1" applyBorder="1" applyAlignment="1" applyProtection="1">
      <alignment horizontal="left" vertical="center"/>
      <protection locked="0" hidden="1"/>
    </xf>
    <xf numFmtId="49" fontId="25" fillId="0" borderId="13" xfId="0" applyNumberFormat="1" applyFont="1" applyBorder="1" applyAlignment="1" applyProtection="1">
      <alignment vertical="center" wrapText="1" shrinkToFit="1"/>
      <protection locked="0" hidden="1"/>
    </xf>
    <xf numFmtId="49" fontId="25" fillId="0" borderId="6" xfId="0" applyNumberFormat="1" applyFont="1" applyBorder="1" applyAlignment="1" applyProtection="1">
      <alignment vertical="center" wrapText="1" shrinkToFit="1"/>
      <protection locked="0" hidden="1"/>
    </xf>
    <xf numFmtId="49" fontId="25" fillId="0" borderId="7" xfId="0" applyNumberFormat="1" applyFont="1" applyBorder="1" applyAlignment="1" applyProtection="1">
      <alignment horizontal="center" vertical="center" wrapText="1" shrinkToFit="1"/>
      <protection locked="0" hidden="1"/>
    </xf>
    <xf numFmtId="49" fontId="25" fillId="0" borderId="8" xfId="0" applyNumberFormat="1" applyFont="1" applyBorder="1" applyAlignment="1" applyProtection="1">
      <alignment horizontal="center" vertical="center" wrapText="1" shrinkToFit="1"/>
      <protection locked="0" hidden="1"/>
    </xf>
    <xf numFmtId="49" fontId="25" fillId="0" borderId="14" xfId="0" applyNumberFormat="1" applyFont="1" applyBorder="1" applyAlignment="1" applyProtection="1">
      <alignment vertical="center" wrapText="1" shrinkToFit="1"/>
      <protection locked="0" hidden="1"/>
    </xf>
    <xf numFmtId="0" fontId="25" fillId="0" borderId="13" xfId="0" applyFont="1" applyBorder="1" applyAlignment="1" applyProtection="1">
      <alignment horizontal="left" vertical="center" wrapText="1" shrinkToFit="1"/>
      <protection locked="0" hidden="1"/>
    </xf>
    <xf numFmtId="0" fontId="25" fillId="0" borderId="7" xfId="0" applyFont="1" applyBorder="1" applyAlignment="1" applyProtection="1">
      <alignment horizontal="left" vertical="center" wrapText="1" shrinkToFit="1"/>
      <protection locked="0" hidden="1"/>
    </xf>
    <xf numFmtId="0" fontId="25" fillId="0" borderId="7" xfId="0" applyFont="1" applyBorder="1" applyAlignment="1" applyProtection="1">
      <alignment horizontal="left" vertical="center" wrapText="1" shrinkToFit="1"/>
      <protection locked="0" hidden="1"/>
    </xf>
    <xf numFmtId="0" fontId="25" fillId="0" borderId="8" xfId="0" applyFont="1" applyBorder="1" applyAlignment="1" applyProtection="1">
      <alignment horizontal="left" vertical="center" wrapText="1" shrinkToFit="1"/>
      <protection locked="0" hidden="1"/>
    </xf>
    <xf numFmtId="0" fontId="25" fillId="0" borderId="14" xfId="0" applyFont="1" applyBorder="1" applyAlignment="1" applyProtection="1">
      <alignment horizontal="left" vertical="center" wrapText="1" shrinkToFit="1"/>
      <protection locked="0" hidden="1"/>
    </xf>
    <xf numFmtId="0" fontId="25" fillId="0" borderId="15" xfId="0" applyFont="1" applyBorder="1" applyAlignment="1" applyProtection="1">
      <alignment horizontal="left" vertical="center" wrapText="1" shrinkToFit="1"/>
      <protection locked="0" hidden="1"/>
    </xf>
    <xf numFmtId="49" fontId="25" fillId="0" borderId="14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16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6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7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8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7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8" xfId="0" applyNumberFormat="1" applyFont="1" applyBorder="1" applyAlignment="1" applyProtection="1">
      <alignment horizontal="left" vertical="center" wrapText="1" shrinkToFit="1"/>
      <protection locked="0" hidden="1"/>
    </xf>
    <xf numFmtId="49" fontId="109" fillId="23" borderId="10" xfId="0" applyNumberFormat="1" applyFont="1" applyFill="1" applyBorder="1" applyAlignment="1" applyProtection="1">
      <alignment vertical="center" wrapText="1" shrinkToFit="1"/>
      <protection locked="0" hidden="1"/>
    </xf>
    <xf numFmtId="49" fontId="25" fillId="0" borderId="13" xfId="0" applyNumberFormat="1" applyFont="1" applyBorder="1" applyAlignment="1" applyProtection="1">
      <alignment horizontal="left" vertical="center" wrapText="1" shrinkToFit="1"/>
      <protection locked="0" hidden="1"/>
    </xf>
    <xf numFmtId="0" fontId="25" fillId="0" borderId="6" xfId="0" applyFont="1" applyBorder="1" applyAlignment="1" applyProtection="1">
      <alignment horizontal="left" vertical="center" wrapText="1" shrinkToFit="1"/>
      <protection locked="0" hidden="1"/>
    </xf>
    <xf numFmtId="49" fontId="109" fillId="23" borderId="11" xfId="0" applyNumberFormat="1" applyFont="1" applyFill="1" applyBorder="1" applyAlignment="1" applyProtection="1">
      <alignment horizontal="left" vertical="center" wrapText="1" shrinkToFit="1"/>
      <protection locked="0" hidden="1"/>
    </xf>
    <xf numFmtId="49" fontId="109" fillId="23" borderId="17" xfId="0" applyNumberFormat="1" applyFont="1" applyFill="1" applyBorder="1" applyAlignment="1" applyProtection="1">
      <alignment horizontal="left" vertical="center" wrapText="1" shrinkToFit="1"/>
      <protection locked="0" hidden="1"/>
    </xf>
    <xf numFmtId="49" fontId="109" fillId="23" borderId="12" xfId="0" applyNumberFormat="1" applyFont="1" applyFill="1" applyBorder="1" applyAlignment="1" applyProtection="1">
      <alignment horizontal="left" vertical="center" wrapText="1" shrinkToFit="1"/>
      <protection locked="0" hidden="1"/>
    </xf>
    <xf numFmtId="49" fontId="25" fillId="0" borderId="16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0" xfId="0" applyNumberFormat="1" applyFont="1" applyAlignment="1" applyProtection="1">
      <alignment horizontal="left" vertical="center" wrapText="1" shrinkToFit="1"/>
      <protection locked="0" hidden="1"/>
    </xf>
    <xf numFmtId="49" fontId="25" fillId="0" borderId="18" xfId="0" applyNumberFormat="1" applyFont="1" applyBorder="1" applyAlignment="1" applyProtection="1">
      <alignment horizontal="left" vertical="center" wrapText="1" shrinkToFit="1"/>
      <protection locked="0" hidden="1"/>
    </xf>
    <xf numFmtId="0" fontId="25" fillId="0" borderId="0" xfId="0" applyFont="1" applyAlignment="1" applyProtection="1">
      <alignment horizontal="left" vertical="center" wrapText="1" shrinkToFit="1"/>
      <protection locked="0" hidden="1"/>
    </xf>
    <xf numFmtId="0" fontId="25" fillId="0" borderId="18" xfId="0" applyFont="1" applyBorder="1" applyAlignment="1" applyProtection="1">
      <alignment horizontal="left" vertical="center" wrapText="1" shrinkToFit="1"/>
      <protection locked="0" hidden="1"/>
    </xf>
    <xf numFmtId="49" fontId="25" fillId="0" borderId="19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4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20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21" xfId="0" applyNumberFormat="1" applyFont="1" applyBorder="1" applyAlignment="1" applyProtection="1">
      <alignment horizontal="left" vertical="center" wrapText="1" shrinkToFit="1"/>
      <protection locked="0" hidden="1"/>
    </xf>
    <xf numFmtId="49" fontId="25" fillId="0" borderId="22" xfId="0" applyNumberFormat="1" applyFont="1" applyBorder="1" applyAlignment="1" applyProtection="1">
      <alignment horizontal="left" vertical="center" wrapText="1" shrinkToFit="1"/>
      <protection locked="0" hidden="1"/>
    </xf>
    <xf numFmtId="0" fontId="95" fillId="0" borderId="0" xfId="0" applyFont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vertical="top"/>
      <protection locked="0" hidden="1"/>
    </xf>
    <xf numFmtId="0" fontId="27" fillId="8" borderId="0" xfId="0" applyFont="1" applyFill="1" applyAlignment="1" applyProtection="1">
      <alignment vertical="center"/>
      <protection locked="0" hidden="1"/>
    </xf>
    <xf numFmtId="0" fontId="95" fillId="0" borderId="0" xfId="0" applyFont="1" applyAlignment="1" applyProtection="1">
      <alignment vertical="center"/>
      <protection locked="0" hidden="1"/>
    </xf>
    <xf numFmtId="0" fontId="33" fillId="7" borderId="0" xfId="0" applyFont="1" applyFill="1" applyAlignment="1" applyProtection="1">
      <alignment horizontal="left" vertical="top"/>
      <protection locked="0" hidden="1"/>
    </xf>
    <xf numFmtId="0" fontId="33" fillId="7" borderId="0" xfId="0" applyFont="1" applyFill="1" applyProtection="1">
      <protection locked="0" hidden="1"/>
    </xf>
    <xf numFmtId="0" fontId="66" fillId="7" borderId="0" xfId="0" applyFont="1" applyFill="1" applyProtection="1">
      <protection locked="0" hidden="1"/>
    </xf>
    <xf numFmtId="169" fontId="96" fillId="7" borderId="0" xfId="16" applyNumberFormat="1" applyFont="1" applyFill="1" applyAlignment="1" applyProtection="1">
      <alignment horizontal="left"/>
      <protection locked="0" hidden="1"/>
    </xf>
    <xf numFmtId="0" fontId="60" fillId="12" borderId="0" xfId="0" applyFont="1" applyFill="1" applyAlignment="1" applyProtection="1">
      <alignment horizontal="center" textRotation="90"/>
      <protection locked="0" hidden="1"/>
    </xf>
    <xf numFmtId="0" fontId="89" fillId="12" borderId="0" xfId="0" applyFont="1" applyFill="1" applyAlignment="1" applyProtection="1">
      <alignment horizontal="center" textRotation="90" wrapText="1"/>
      <protection locked="0" hidden="1"/>
    </xf>
    <xf numFmtId="0" fontId="89" fillId="12" borderId="0" xfId="0" applyFont="1" applyFill="1" applyAlignment="1" applyProtection="1">
      <alignment horizontal="right" textRotation="90"/>
      <protection locked="0" hidden="1"/>
    </xf>
    <xf numFmtId="0" fontId="71" fillId="12" borderId="0" xfId="0" applyFont="1" applyFill="1" applyAlignment="1" applyProtection="1">
      <alignment horizontal="center" textRotation="90" wrapText="1"/>
      <protection locked="0" hidden="1"/>
    </xf>
    <xf numFmtId="0" fontId="25" fillId="0" borderId="0" xfId="0" applyFont="1" applyAlignment="1" applyProtection="1">
      <alignment horizontal="center" textRotation="90"/>
      <protection locked="0" hidden="1"/>
    </xf>
    <xf numFmtId="0" fontId="25" fillId="7" borderId="0" xfId="0" applyFont="1" applyFill="1" applyAlignment="1" applyProtection="1">
      <alignment horizontal="center" textRotation="90"/>
      <protection locked="0" hidden="1"/>
    </xf>
    <xf numFmtId="168" fontId="86" fillId="0" borderId="0" xfId="0" applyNumberFormat="1" applyFont="1" applyAlignment="1" applyProtection="1">
      <alignment horizontal="left" vertical="center"/>
      <protection locked="0" hidden="1"/>
    </xf>
    <xf numFmtId="0" fontId="54" fillId="0" borderId="0" xfId="0" applyFont="1" applyAlignment="1" applyProtection="1">
      <alignment horizontal="center" textRotation="90"/>
      <protection locked="0" hidden="1"/>
    </xf>
    <xf numFmtId="0" fontId="54" fillId="0" borderId="0" xfId="0" applyFont="1" applyAlignment="1" applyProtection="1">
      <alignment horizontal="center" textRotation="90"/>
      <protection locked="0" hidden="1"/>
    </xf>
    <xf numFmtId="0" fontId="98" fillId="0" borderId="0" xfId="0" applyFont="1" applyAlignment="1" applyProtection="1">
      <alignment horizontal="center" textRotation="90"/>
      <protection locked="0" hidden="1"/>
    </xf>
    <xf numFmtId="0" fontId="33" fillId="8" borderId="0" xfId="0" applyFont="1" applyFill="1" applyAlignment="1" applyProtection="1">
      <alignment vertical="top"/>
      <protection locked="0" hidden="1"/>
    </xf>
    <xf numFmtId="168" fontId="46" fillId="0" borderId="0" xfId="0" applyNumberFormat="1" applyFont="1" applyAlignment="1" applyProtection="1">
      <alignment horizontal="left"/>
      <protection locked="0" hidden="1"/>
    </xf>
    <xf numFmtId="0" fontId="39" fillId="0" borderId="0" xfId="0" applyFont="1" applyAlignment="1" applyProtection="1">
      <alignment horizontal="center"/>
      <protection locked="0" hidden="1"/>
    </xf>
    <xf numFmtId="169" fontId="33" fillId="7" borderId="0" xfId="16" applyNumberFormat="1" applyFont="1" applyFill="1" applyAlignment="1" applyProtection="1">
      <alignment horizontal="left"/>
      <protection locked="0" hidden="1"/>
    </xf>
    <xf numFmtId="0" fontId="25" fillId="0" borderId="0" xfId="0" applyFont="1" applyAlignment="1" applyProtection="1">
      <alignment horizontal="center" vertical="center"/>
      <protection locked="0" hidden="1"/>
    </xf>
    <xf numFmtId="0" fontId="33" fillId="7" borderId="0" xfId="0" applyFont="1" applyFill="1" applyAlignment="1" applyProtection="1">
      <alignment horizontal="left" vertical="center"/>
      <protection locked="0" hidden="1"/>
    </xf>
    <xf numFmtId="169" fontId="65" fillId="7" borderId="0" xfId="16" applyNumberFormat="1" applyFont="1" applyFill="1" applyAlignment="1" applyProtection="1">
      <alignment horizontal="right" vertical="top"/>
      <protection locked="0" hidden="1"/>
    </xf>
    <xf numFmtId="0" fontId="25" fillId="7" borderId="0" xfId="0" applyFont="1" applyFill="1" applyAlignment="1" applyProtection="1">
      <alignment horizontal="center"/>
      <protection locked="0" hidden="1"/>
    </xf>
    <xf numFmtId="168" fontId="54" fillId="0" borderId="0" xfId="0" applyNumberFormat="1" applyFont="1" applyAlignment="1" applyProtection="1">
      <alignment horizontal="left"/>
      <protection locked="0" hidden="1"/>
    </xf>
    <xf numFmtId="0" fontId="60" fillId="0" borderId="0" xfId="0" applyFont="1" applyAlignment="1" applyProtection="1">
      <alignment horizontal="center"/>
      <protection locked="0" hidden="1"/>
    </xf>
    <xf numFmtId="0" fontId="60" fillId="8" borderId="0" xfId="0" applyFont="1" applyFill="1" applyAlignment="1" applyProtection="1">
      <alignment vertical="top"/>
      <protection locked="0" hidden="1"/>
    </xf>
    <xf numFmtId="0" fontId="60" fillId="8" borderId="0" xfId="0" applyFont="1" applyFill="1" applyProtection="1">
      <protection locked="0" hidden="1"/>
    </xf>
    <xf numFmtId="0" fontId="99" fillId="0" borderId="0" xfId="0" applyFont="1" applyProtection="1">
      <protection locked="0" hidden="1"/>
    </xf>
    <xf numFmtId="9" fontId="89" fillId="0" borderId="0" xfId="17" applyFont="1" applyAlignment="1" applyProtection="1">
      <alignment horizontal="center"/>
      <protection locked="0" hidden="1"/>
    </xf>
    <xf numFmtId="0" fontId="89" fillId="0" borderId="0" xfId="0" applyFont="1" applyAlignment="1" applyProtection="1">
      <alignment horizontal="center"/>
      <protection locked="0" hidden="1"/>
    </xf>
    <xf numFmtId="0" fontId="33" fillId="8" borderId="0" xfId="0" applyFont="1" applyFill="1" applyAlignment="1" applyProtection="1">
      <alignment horizontal="center"/>
      <protection locked="0" hidden="1"/>
    </xf>
    <xf numFmtId="0" fontId="99" fillId="8" borderId="0" xfId="0" applyFont="1" applyFill="1" applyProtection="1">
      <protection locked="0" hidden="1"/>
    </xf>
    <xf numFmtId="0" fontId="89" fillId="8" borderId="0" xfId="0" applyFont="1" applyFill="1" applyAlignment="1" applyProtection="1">
      <alignment horizontal="left" textRotation="90"/>
      <protection locked="0" hidden="1"/>
    </xf>
    <xf numFmtId="0" fontId="25" fillId="8" borderId="0" xfId="0" applyFont="1" applyFill="1" applyProtection="1">
      <protection locked="0" hidden="1"/>
    </xf>
    <xf numFmtId="0" fontId="46" fillId="0" borderId="0" xfId="0" applyFont="1" applyAlignment="1" applyProtection="1">
      <alignment horizontal="center"/>
      <protection locked="0" hidden="1"/>
    </xf>
    <xf numFmtId="0" fontId="46" fillId="24" borderId="0" xfId="0" applyFont="1" applyFill="1" applyAlignment="1" applyProtection="1">
      <alignment horizontal="center" vertical="center"/>
      <protection locked="0" hidden="1"/>
    </xf>
    <xf numFmtId="0" fontId="100" fillId="0" borderId="0" xfId="0" applyFont="1" applyAlignment="1" applyProtection="1">
      <alignment horizontal="right" vertical="top" wrapText="1"/>
      <protection locked="0" hidden="1"/>
    </xf>
    <xf numFmtId="0" fontId="73" fillId="24" borderId="0" xfId="0" applyFont="1" applyFill="1" applyAlignment="1" applyProtection="1">
      <alignment horizontal="left" vertical="top" wrapText="1"/>
      <protection locked="0" hidden="1"/>
    </xf>
    <xf numFmtId="170" fontId="84" fillId="24" borderId="0" xfId="0" applyNumberFormat="1" applyFont="1" applyFill="1" applyAlignment="1" applyProtection="1">
      <alignment horizontal="right"/>
      <protection locked="0" hidden="1"/>
    </xf>
    <xf numFmtId="0" fontId="49" fillId="24" borderId="0" xfId="0" applyFont="1" applyFill="1" applyAlignment="1" applyProtection="1">
      <alignment horizontal="left"/>
      <protection locked="0" hidden="1"/>
    </xf>
    <xf numFmtId="0" fontId="84" fillId="24" borderId="0" xfId="0" applyFont="1" applyFill="1" applyAlignment="1" applyProtection="1">
      <alignment horizontal="right" vertical="center" wrapText="1"/>
      <protection locked="0" hidden="1"/>
    </xf>
    <xf numFmtId="0" fontId="84" fillId="24" borderId="0" xfId="0" applyFont="1" applyFill="1" applyAlignment="1" applyProtection="1">
      <alignment horizontal="center" vertical="center" wrapText="1"/>
      <protection locked="0" hidden="1"/>
    </xf>
    <xf numFmtId="0" fontId="84" fillId="24" borderId="0" xfId="0" applyFont="1" applyFill="1" applyAlignment="1" applyProtection="1">
      <alignment vertical="center" wrapText="1"/>
      <protection locked="0" hidden="1"/>
    </xf>
    <xf numFmtId="0" fontId="84" fillId="24" borderId="0" xfId="0" applyFont="1" applyFill="1" applyAlignment="1" applyProtection="1">
      <alignment horizontal="left" vertical="center" wrapText="1"/>
      <protection locked="0" hidden="1"/>
    </xf>
    <xf numFmtId="0" fontId="49" fillId="8" borderId="0" xfId="0" applyFont="1" applyFill="1" applyAlignment="1" applyProtection="1">
      <alignment horizontal="left"/>
      <protection locked="0" hidden="1"/>
    </xf>
    <xf numFmtId="0" fontId="84" fillId="24" borderId="0" xfId="0" applyFont="1" applyFill="1" applyAlignment="1" applyProtection="1">
      <alignment horizontal="right" vertical="center" wrapText="1"/>
      <protection locked="0" hidden="1"/>
    </xf>
    <xf numFmtId="0" fontId="84" fillId="0" borderId="0" xfId="0" applyFont="1" applyAlignment="1" applyProtection="1">
      <alignment vertical="center" wrapText="1"/>
      <protection locked="0" hidden="1"/>
    </xf>
    <xf numFmtId="0" fontId="86" fillId="7" borderId="0" xfId="0" applyFont="1" applyFill="1" applyAlignment="1" applyProtection="1">
      <alignment horizontal="center" vertical="center"/>
      <protection locked="0" hidden="1"/>
    </xf>
    <xf numFmtId="0" fontId="86" fillId="0" borderId="0" xfId="0" applyFont="1" applyAlignment="1" applyProtection="1">
      <alignment horizontal="center" vertical="center"/>
      <protection locked="0" hidden="1"/>
    </xf>
    <xf numFmtId="168" fontId="33" fillId="8" borderId="0" xfId="0" applyNumberFormat="1" applyFont="1" applyFill="1" applyAlignment="1" applyProtection="1">
      <alignment vertical="top"/>
      <protection locked="0" hidden="1"/>
    </xf>
    <xf numFmtId="0" fontId="101" fillId="12" borderId="0" xfId="0" applyFont="1" applyFill="1" applyAlignment="1" applyProtection="1">
      <alignment horizontal="right" vertical="top" wrapText="1"/>
      <protection locked="0" hidden="1"/>
    </xf>
    <xf numFmtId="0" fontId="33" fillId="12" borderId="0" xfId="0" applyFont="1" applyFill="1" applyAlignment="1" applyProtection="1">
      <alignment horizontal="left" vertical="top" wrapText="1"/>
      <protection locked="0" hidden="1"/>
    </xf>
    <xf numFmtId="0" fontId="89" fillId="7" borderId="0" xfId="0" applyFont="1" applyFill="1" applyAlignment="1" applyProtection="1">
      <alignment horizontal="center" vertical="top"/>
      <protection locked="0" hidden="1"/>
    </xf>
    <xf numFmtId="0" fontId="102" fillId="0" borderId="0" xfId="0" applyFont="1" applyAlignment="1" applyProtection="1">
      <alignment horizontal="right" vertical="top" wrapText="1"/>
      <protection locked="0" hidden="1"/>
    </xf>
    <xf numFmtId="0" fontId="101" fillId="7" borderId="0" xfId="0" applyFont="1" applyFill="1" applyAlignment="1" applyProtection="1">
      <alignment horizontal="right" vertical="top" wrapText="1"/>
      <protection locked="0" hidden="1"/>
    </xf>
    <xf numFmtId="0" fontId="33" fillId="7" borderId="0" xfId="0" applyFont="1" applyFill="1" applyAlignment="1" applyProtection="1">
      <alignment horizontal="left" vertical="top" wrapText="1"/>
      <protection locked="0" hidden="1"/>
    </xf>
    <xf numFmtId="0" fontId="49" fillId="7" borderId="0" xfId="0" applyFont="1" applyFill="1" applyAlignment="1" applyProtection="1">
      <alignment horizontal="left"/>
      <protection locked="0" hidden="1"/>
    </xf>
    <xf numFmtId="0" fontId="89" fillId="0" borderId="16" xfId="0" applyFont="1" applyBorder="1" applyAlignment="1" applyProtection="1">
      <alignment horizontal="center" vertical="top"/>
      <protection locked="0" hidden="1"/>
    </xf>
    <xf numFmtId="0" fontId="33" fillId="8" borderId="0" xfId="0" applyFont="1" applyFill="1" applyAlignment="1" applyProtection="1">
      <alignment horizontal="left" vertical="top"/>
      <protection locked="0" hidden="1"/>
    </xf>
    <xf numFmtId="0" fontId="49" fillId="12" borderId="0" xfId="0" applyFont="1" applyFill="1" applyAlignment="1" applyProtection="1">
      <alignment horizontal="left"/>
      <protection locked="0" hidden="1"/>
    </xf>
    <xf numFmtId="0" fontId="102" fillId="12" borderId="0" xfId="0" applyFont="1" applyFill="1" applyAlignment="1" applyProtection="1">
      <alignment horizontal="left" vertical="top" wrapText="1"/>
      <protection locked="0" hidden="1"/>
    </xf>
    <xf numFmtId="0" fontId="102" fillId="8" borderId="0" xfId="0" applyFont="1" applyFill="1" applyAlignment="1" applyProtection="1">
      <alignment horizontal="left" vertical="top" wrapText="1"/>
      <protection locked="0" hidden="1"/>
    </xf>
    <xf numFmtId="0" fontId="33" fillId="12" borderId="0" xfId="0" applyFont="1" applyFill="1" applyAlignment="1" applyProtection="1">
      <alignment horizontal="left" vertical="top" wrapText="1"/>
      <protection locked="0" hidden="1"/>
    </xf>
    <xf numFmtId="0" fontId="33" fillId="8" borderId="0" xfId="0" applyFont="1" applyFill="1" applyAlignment="1" applyProtection="1">
      <alignment horizontal="left" vertical="top" wrapText="1"/>
      <protection locked="0" hidden="1"/>
    </xf>
    <xf numFmtId="0" fontId="101" fillId="12" borderId="0" xfId="0" applyFont="1" applyFill="1" applyAlignment="1" applyProtection="1">
      <alignment horizontal="right" vertical="center" wrapText="1"/>
      <protection locked="0" hidden="1"/>
    </xf>
    <xf numFmtId="0" fontId="103" fillId="8" borderId="0" xfId="0" applyFont="1" applyFill="1" applyAlignment="1" applyProtection="1">
      <alignment horizontal="right" vertical="top"/>
      <protection locked="0" hidden="1"/>
    </xf>
    <xf numFmtId="0" fontId="104" fillId="0" borderId="0" xfId="0" applyFont="1" applyAlignment="1" applyProtection="1">
      <alignment horizontal="left" vertical="top" wrapText="1"/>
      <protection locked="0" hidden="1"/>
    </xf>
    <xf numFmtId="0" fontId="46" fillId="0" borderId="0" xfId="0" applyFont="1" applyAlignment="1" applyProtection="1">
      <alignment horizontal="left" vertical="top" wrapText="1"/>
      <protection locked="0" hidden="1"/>
    </xf>
    <xf numFmtId="0" fontId="80" fillId="0" borderId="0" xfId="0" applyFont="1" applyAlignment="1" applyProtection="1">
      <alignment vertical="top"/>
      <protection locked="0" hidden="1"/>
    </xf>
    <xf numFmtId="49" fontId="105" fillId="0" borderId="0" xfId="0" applyNumberFormat="1" applyFont="1" applyAlignment="1" applyProtection="1">
      <alignment horizontal="left" vertical="center" wrapText="1"/>
      <protection locked="0" hidden="1"/>
    </xf>
    <xf numFmtId="1" fontId="47" fillId="8" borderId="0" xfId="0" applyNumberFormat="1" applyFont="1" applyFill="1" applyAlignment="1" applyProtection="1">
      <alignment horizontal="center" vertical="center" wrapText="1"/>
      <protection locked="0" hidden="1"/>
    </xf>
    <xf numFmtId="1" fontId="82" fillId="0" borderId="0" xfId="0" applyNumberFormat="1" applyFont="1" applyAlignment="1" applyProtection="1">
      <alignment horizontal="center" vertical="center" wrapText="1"/>
      <protection locked="0" hidden="1"/>
    </xf>
    <xf numFmtId="0" fontId="46" fillId="0" borderId="0" xfId="0" applyFont="1" applyAlignment="1" applyProtection="1">
      <alignment horizontal="center" vertical="center"/>
      <protection locked="0" hidden="1"/>
    </xf>
    <xf numFmtId="0" fontId="46" fillId="8" borderId="0" xfId="0" applyFont="1" applyFill="1" applyAlignment="1" applyProtection="1">
      <alignment horizontal="right" vertical="top"/>
      <protection locked="0" hidden="1"/>
    </xf>
    <xf numFmtId="0" fontId="106" fillId="0" borderId="0" xfId="0" applyFont="1" applyProtection="1">
      <protection locked="0" hidden="1"/>
    </xf>
    <xf numFmtId="0" fontId="106" fillId="8" borderId="0" xfId="0" applyFont="1" applyFill="1" applyAlignment="1" applyProtection="1">
      <alignment vertical="top"/>
      <protection locked="0" hidden="1"/>
    </xf>
    <xf numFmtId="0" fontId="107" fillId="0" borderId="30" xfId="0" applyFont="1" applyBorder="1" applyAlignment="1" applyProtection="1">
      <alignment horizontal="center" vertical="top"/>
      <protection locked="0" hidden="1"/>
    </xf>
    <xf numFmtId="0" fontId="107" fillId="0" borderId="31" xfId="0" applyFont="1" applyBorder="1" applyAlignment="1" applyProtection="1">
      <alignment horizontal="center" vertical="top"/>
      <protection locked="0" hidden="1"/>
    </xf>
    <xf numFmtId="0" fontId="106" fillId="8" borderId="31" xfId="0" applyFont="1" applyFill="1" applyBorder="1" applyProtection="1">
      <protection locked="0" hidden="1"/>
    </xf>
    <xf numFmtId="0" fontId="106" fillId="0" borderId="31" xfId="0" applyFont="1" applyBorder="1" applyProtection="1">
      <protection locked="0" hidden="1"/>
    </xf>
    <xf numFmtId="0" fontId="106" fillId="8" borderId="31" xfId="0" applyFont="1" applyFill="1" applyBorder="1" applyAlignment="1" applyProtection="1">
      <alignment vertical="top"/>
      <protection locked="0" hidden="1"/>
    </xf>
    <xf numFmtId="14" fontId="106" fillId="8" borderId="31" xfId="0" applyNumberFormat="1" applyFont="1" applyFill="1" applyBorder="1" applyProtection="1">
      <protection locked="0" hidden="1"/>
    </xf>
    <xf numFmtId="0" fontId="106" fillId="8" borderId="32" xfId="0" applyFont="1" applyFill="1" applyBorder="1" applyProtection="1">
      <protection locked="0" hidden="1"/>
    </xf>
    <xf numFmtId="169" fontId="106" fillId="8" borderId="0" xfId="16" applyNumberFormat="1" applyFont="1" applyFill="1" applyAlignment="1" applyProtection="1">
      <alignment horizontal="left" vertical="top"/>
      <protection locked="0" hidden="1"/>
    </xf>
    <xf numFmtId="9" fontId="106" fillId="8" borderId="0" xfId="17" applyFont="1" applyFill="1" applyProtection="1">
      <protection locked="0" hidden="1"/>
    </xf>
    <xf numFmtId="0" fontId="106" fillId="0" borderId="0" xfId="0" applyFont="1" applyAlignment="1" applyProtection="1">
      <alignment horizontal="center"/>
      <protection locked="0" hidden="1"/>
    </xf>
    <xf numFmtId="0" fontId="106" fillId="0" borderId="36" xfId="0" applyFont="1" applyBorder="1" applyProtection="1">
      <protection locked="0" hidden="1"/>
    </xf>
    <xf numFmtId="0" fontId="60" fillId="0" borderId="0" xfId="0" applyFont="1" applyProtection="1">
      <protection locked="0" hidden="1"/>
    </xf>
    <xf numFmtId="0" fontId="90" fillId="0" borderId="4" xfId="0" applyFont="1" applyBorder="1" applyAlignment="1" applyProtection="1">
      <alignment vertical="center"/>
      <protection locked="0" hidden="1"/>
    </xf>
    <xf numFmtId="169" fontId="96" fillId="7" borderId="0" xfId="16" applyNumberFormat="1" applyFont="1" applyFill="1" applyAlignment="1" applyProtection="1">
      <alignment horizontal="left" vertical="center"/>
      <protection locked="0" hidden="1"/>
    </xf>
    <xf numFmtId="0" fontId="97" fillId="12" borderId="0" xfId="0" applyFont="1" applyFill="1" applyAlignment="1" applyProtection="1">
      <alignment horizontal="center" textRotation="90" wrapText="1"/>
      <protection locked="0" hidden="1"/>
    </xf>
    <xf numFmtId="9" fontId="33" fillId="7" borderId="0" xfId="0" applyNumberFormat="1" applyFont="1" applyFill="1" applyAlignment="1" applyProtection="1">
      <alignment horizontal="left"/>
      <protection locked="0" hidden="1"/>
    </xf>
    <xf numFmtId="169" fontId="66" fillId="7" borderId="0" xfId="16" applyNumberFormat="1" applyFont="1" applyFill="1" applyAlignment="1" applyProtection="1">
      <alignment horizontal="left" vertical="center"/>
      <protection locked="0" hidden="1"/>
    </xf>
    <xf numFmtId="0" fontId="54" fillId="0" borderId="0" xfId="0" applyFont="1" applyAlignment="1" applyProtection="1">
      <alignment horizontal="center"/>
      <protection locked="0" hidden="1"/>
    </xf>
    <xf numFmtId="14" fontId="33" fillId="8" borderId="0" xfId="0" applyNumberFormat="1" applyFont="1" applyFill="1" applyProtection="1">
      <protection locked="0" hidden="1"/>
    </xf>
    <xf numFmtId="0" fontId="46" fillId="0" borderId="0" xfId="0" applyFont="1" applyAlignment="1" applyProtection="1">
      <alignment horizontal="left" vertical="top" wrapText="1"/>
      <protection locked="0" hidden="1"/>
    </xf>
    <xf numFmtId="0" fontId="46" fillId="8" borderId="31" xfId="0" applyFont="1" applyFill="1" applyBorder="1" applyProtection="1">
      <protection locked="0" hidden="1"/>
    </xf>
    <xf numFmtId="0" fontId="46" fillId="0" borderId="31" xfId="0" applyFont="1" applyBorder="1" applyProtection="1">
      <protection locked="0" hidden="1"/>
    </xf>
    <xf numFmtId="0" fontId="46" fillId="8" borderId="32" xfId="0" applyFont="1" applyFill="1" applyBorder="1" applyProtection="1">
      <protection locked="0" hidden="1"/>
    </xf>
    <xf numFmtId="0" fontId="46" fillId="8" borderId="0" xfId="0" applyFont="1" applyFill="1" applyAlignment="1" applyProtection="1">
      <alignment vertical="top"/>
      <protection locked="0" hidden="1"/>
    </xf>
    <xf numFmtId="0" fontId="46" fillId="8" borderId="34" xfId="0" applyFont="1" applyFill="1" applyBorder="1" applyProtection="1">
      <protection locked="0" hidden="1"/>
    </xf>
    <xf numFmtId="0" fontId="46" fillId="0" borderId="33" xfId="0" applyFont="1" applyBorder="1" applyAlignment="1" applyProtection="1">
      <alignment horizontal="center"/>
      <protection locked="0" hidden="1"/>
    </xf>
    <xf numFmtId="0" fontId="46" fillId="8" borderId="36" xfId="0" applyFont="1" applyFill="1" applyBorder="1" applyProtection="1">
      <protection locked="0" hidden="1"/>
    </xf>
    <xf numFmtId="0" fontId="46" fillId="0" borderId="36" xfId="0" applyFont="1" applyBorder="1" applyProtection="1">
      <protection locked="0" hidden="1"/>
    </xf>
    <xf numFmtId="0" fontId="46" fillId="8" borderId="37" xfId="0" applyFont="1" applyFill="1" applyBorder="1" applyProtection="1">
      <protection locked="0" hidden="1"/>
    </xf>
    <xf numFmtId="0" fontId="74" fillId="38" borderId="0" xfId="0" applyFont="1" applyFill="1" applyAlignment="1" applyProtection="1">
      <alignment horizontal="center" vertical="center"/>
      <protection locked="0"/>
    </xf>
    <xf numFmtId="0" fontId="65" fillId="0" borderId="0" xfId="3" applyFont="1" applyFill="1" applyAlignment="1" applyProtection="1">
      <alignment horizontal="left" vertical="top" wrapText="1"/>
      <protection locked="0"/>
    </xf>
    <xf numFmtId="0" fontId="74" fillId="27" borderId="0" xfId="0" applyFont="1" applyFill="1" applyAlignment="1" applyProtection="1">
      <alignment horizontal="center" vertical="center"/>
      <protection locked="0"/>
    </xf>
    <xf numFmtId="0" fontId="74" fillId="36" borderId="0" xfId="0" applyFont="1" applyFill="1" applyAlignment="1" applyProtection="1">
      <alignment horizontal="center" vertical="center"/>
      <protection locked="0"/>
    </xf>
    <xf numFmtId="0" fontId="84" fillId="28" borderId="42" xfId="0" applyFont="1" applyFill="1" applyBorder="1" applyAlignment="1" applyProtection="1">
      <alignment horizontal="left" vertical="center" wrapText="1"/>
      <protection locked="0"/>
    </xf>
    <xf numFmtId="0" fontId="84" fillId="28" borderId="41" xfId="0" applyFont="1" applyFill="1" applyBorder="1" applyAlignment="1" applyProtection="1">
      <alignment horizontal="left" vertical="center" wrapText="1"/>
      <protection locked="0"/>
    </xf>
    <xf numFmtId="0" fontId="84" fillId="28" borderId="43" xfId="0" applyFont="1" applyFill="1" applyBorder="1" applyAlignment="1" applyProtection="1">
      <alignment horizontal="left" vertical="center" wrapText="1"/>
      <protection locked="0"/>
    </xf>
    <xf numFmtId="0" fontId="52" fillId="0" borderId="0" xfId="0" applyFont="1" applyAlignment="1" applyProtection="1">
      <alignment horizontal="left" vertical="center"/>
      <protection locked="0"/>
    </xf>
    <xf numFmtId="0" fontId="84" fillId="28" borderId="54" xfId="0" applyFont="1" applyFill="1" applyBorder="1" applyAlignment="1" applyProtection="1">
      <alignment horizontal="left" vertical="center" wrapText="1"/>
      <protection locked="0" hidden="1"/>
    </xf>
    <xf numFmtId="0" fontId="33" fillId="15" borderId="44" xfId="0" applyFont="1" applyFill="1" applyBorder="1" applyAlignment="1" applyProtection="1">
      <alignment horizontal="center" vertical="center"/>
      <protection locked="0" hidden="1"/>
    </xf>
    <xf numFmtId="0" fontId="33" fillId="15" borderId="40" xfId="0" applyFont="1" applyFill="1" applyBorder="1" applyAlignment="1" applyProtection="1">
      <alignment horizontal="left" vertical="center" wrapText="1"/>
      <protection locked="0" hidden="1"/>
    </xf>
    <xf numFmtId="0" fontId="33" fillId="21" borderId="44" xfId="0" applyFont="1" applyFill="1" applyBorder="1" applyAlignment="1" applyProtection="1">
      <alignment horizontal="center" vertical="center"/>
      <protection locked="0" hidden="1"/>
    </xf>
    <xf numFmtId="0" fontId="33" fillId="21" borderId="40" xfId="0" applyFont="1" applyFill="1" applyBorder="1" applyAlignment="1" applyProtection="1">
      <alignment horizontal="left" vertical="center" wrapText="1"/>
      <protection locked="0" hidden="1"/>
    </xf>
    <xf numFmtId="0" fontId="52" fillId="8" borderId="0" xfId="0" applyFont="1" applyFill="1" applyProtection="1">
      <protection locked="0" hidden="1"/>
    </xf>
    <xf numFmtId="0" fontId="33" fillId="10" borderId="44" xfId="0" applyFont="1" applyFill="1" applyBorder="1" applyAlignment="1" applyProtection="1">
      <alignment horizontal="center" vertical="center"/>
      <protection locked="0" hidden="1"/>
    </xf>
    <xf numFmtId="0" fontId="33" fillId="10" borderId="40" xfId="0" applyFont="1" applyFill="1" applyBorder="1" applyAlignment="1" applyProtection="1">
      <alignment horizontal="left" vertical="center" wrapText="1"/>
      <protection locked="0" hidden="1"/>
    </xf>
    <xf numFmtId="0" fontId="33" fillId="20" borderId="44" xfId="0" applyFont="1" applyFill="1" applyBorder="1" applyAlignment="1" applyProtection="1">
      <alignment horizontal="center" vertical="center"/>
      <protection locked="0" hidden="1"/>
    </xf>
    <xf numFmtId="0" fontId="33" fillId="20" borderId="40" xfId="0" applyFont="1" applyFill="1" applyBorder="1" applyAlignment="1" applyProtection="1">
      <alignment horizontal="left" vertical="center" wrapText="1"/>
      <protection locked="0" hidden="1"/>
    </xf>
    <xf numFmtId="0" fontId="33" fillId="17" borderId="44" xfId="0" applyFont="1" applyFill="1" applyBorder="1" applyAlignment="1" applyProtection="1">
      <alignment horizontal="center" vertical="center"/>
      <protection locked="0" hidden="1"/>
    </xf>
    <xf numFmtId="0" fontId="33" fillId="17" borderId="40" xfId="0" applyFont="1" applyFill="1" applyBorder="1" applyAlignment="1" applyProtection="1">
      <alignment horizontal="left" vertical="center" wrapText="1"/>
      <protection locked="0" hidden="1"/>
    </xf>
    <xf numFmtId="0" fontId="33" fillId="11" borderId="44" xfId="0" applyFont="1" applyFill="1" applyBorder="1" applyAlignment="1" applyProtection="1">
      <alignment horizontal="center" vertical="center"/>
      <protection locked="0" hidden="1"/>
    </xf>
    <xf numFmtId="0" fontId="33" fillId="11" borderId="40" xfId="0" applyFont="1" applyFill="1" applyBorder="1" applyAlignment="1" applyProtection="1">
      <alignment horizontal="left" vertical="center" wrapText="1"/>
      <protection locked="0" hidden="1"/>
    </xf>
    <xf numFmtId="0" fontId="33" fillId="12" borderId="44" xfId="0" applyFont="1" applyFill="1" applyBorder="1" applyAlignment="1" applyProtection="1">
      <alignment horizontal="center" vertical="center"/>
      <protection locked="0" hidden="1"/>
    </xf>
    <xf numFmtId="0" fontId="33" fillId="12" borderId="40" xfId="0" applyFont="1" applyFill="1" applyBorder="1" applyAlignment="1" applyProtection="1">
      <alignment horizontal="left" vertical="center" wrapText="1"/>
      <protection locked="0" hidden="1"/>
    </xf>
    <xf numFmtId="0" fontId="60" fillId="27" borderId="44" xfId="0" applyFont="1" applyFill="1" applyBorder="1" applyAlignment="1" applyProtection="1">
      <alignment horizontal="center" vertical="center"/>
      <protection locked="0" hidden="1"/>
    </xf>
    <xf numFmtId="0" fontId="60" fillId="27" borderId="40" xfId="0" applyFont="1" applyFill="1" applyBorder="1" applyAlignment="1" applyProtection="1">
      <alignment horizontal="left" vertical="center" wrapText="1"/>
      <protection locked="0" hidden="1"/>
    </xf>
    <xf numFmtId="0" fontId="33" fillId="25" borderId="44" xfId="0" applyFont="1" applyFill="1" applyBorder="1" applyAlignment="1" applyProtection="1">
      <alignment horizontal="center" vertical="center"/>
      <protection locked="0" hidden="1"/>
    </xf>
    <xf numFmtId="0" fontId="33" fillId="25" borderId="40" xfId="0" applyFont="1" applyFill="1" applyBorder="1" applyAlignment="1" applyProtection="1">
      <alignment horizontal="left" vertical="center" wrapText="1"/>
      <protection locked="0" hidden="1"/>
    </xf>
    <xf numFmtId="0" fontId="33" fillId="22" borderId="46" xfId="0" applyFont="1" applyFill="1" applyBorder="1" applyAlignment="1" applyProtection="1">
      <alignment horizontal="center" vertical="center"/>
      <protection locked="0" hidden="1"/>
    </xf>
    <xf numFmtId="0" fontId="33" fillId="22" borderId="47" xfId="0" applyFont="1" applyFill="1" applyBorder="1" applyAlignment="1" applyProtection="1">
      <alignment horizontal="left" vertical="center" wrapText="1"/>
      <protection locked="0" hidden="1"/>
    </xf>
    <xf numFmtId="0" fontId="36" fillId="0" borderId="0" xfId="0" applyFont="1" applyAlignment="1" applyProtection="1">
      <alignment vertical="center" textRotation="90" shrinkToFit="1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87" fillId="24" borderId="41" xfId="0" applyFont="1" applyFill="1" applyBorder="1" applyAlignment="1" applyProtection="1">
      <alignment vertical="top" wrapText="1"/>
      <protection locked="0"/>
    </xf>
    <xf numFmtId="0" fontId="33" fillId="16" borderId="44" xfId="0" applyFont="1" applyFill="1" applyBorder="1" applyAlignment="1" applyProtection="1">
      <alignment horizontal="center" vertical="top"/>
      <protection locked="0" hidden="1"/>
    </xf>
    <xf numFmtId="1" fontId="88" fillId="0" borderId="40" xfId="0" applyNumberFormat="1" applyFont="1" applyBorder="1" applyAlignment="1" applyProtection="1">
      <alignment horizontal="center" vertical="center" wrapText="1"/>
      <protection locked="0" hidden="1"/>
    </xf>
    <xf numFmtId="0" fontId="33" fillId="15" borderId="44" xfId="0" applyFont="1" applyFill="1" applyBorder="1" applyAlignment="1" applyProtection="1">
      <alignment horizontal="center" vertical="top"/>
      <protection locked="0" hidden="1"/>
    </xf>
    <xf numFmtId="0" fontId="33" fillId="7" borderId="44" xfId="0" applyFont="1" applyFill="1" applyBorder="1" applyAlignment="1" applyProtection="1">
      <alignment horizontal="center" vertical="top"/>
      <protection locked="0" hidden="1"/>
    </xf>
    <xf numFmtId="0" fontId="33" fillId="12" borderId="44" xfId="0" applyFont="1" applyFill="1" applyBorder="1" applyAlignment="1" applyProtection="1">
      <alignment horizontal="center" vertical="top"/>
      <protection locked="0" hidden="1"/>
    </xf>
    <xf numFmtId="0" fontId="33" fillId="21" borderId="44" xfId="0" applyFont="1" applyFill="1" applyBorder="1" applyAlignment="1" applyProtection="1">
      <alignment horizontal="center" vertical="top"/>
      <protection locked="0" hidden="1"/>
    </xf>
    <xf numFmtId="0" fontId="33" fillId="30" borderId="44" xfId="0" applyFont="1" applyFill="1" applyBorder="1" applyAlignment="1" applyProtection="1">
      <alignment horizontal="center" vertical="top"/>
      <protection locked="0" hidden="1"/>
    </xf>
    <xf numFmtId="0" fontId="33" fillId="4" borderId="44" xfId="0" applyFont="1" applyFill="1" applyBorder="1" applyAlignment="1" applyProtection="1">
      <alignment horizontal="center" vertical="top"/>
      <protection locked="0" hidden="1"/>
    </xf>
    <xf numFmtId="0" fontId="60" fillId="20" borderId="44" xfId="0" applyFont="1" applyFill="1" applyBorder="1" applyAlignment="1" applyProtection="1">
      <alignment horizontal="center" vertical="top"/>
      <protection locked="0" hidden="1"/>
    </xf>
    <xf numFmtId="0" fontId="33" fillId="3" borderId="44" xfId="0" applyFont="1" applyFill="1" applyBorder="1" applyAlignment="1" applyProtection="1">
      <alignment horizontal="center" vertical="top"/>
      <protection locked="0" hidden="1"/>
    </xf>
    <xf numFmtId="0" fontId="33" fillId="17" borderId="44" xfId="0" applyFont="1" applyFill="1" applyBorder="1" applyAlignment="1" applyProtection="1">
      <alignment horizontal="center" vertical="top"/>
      <protection locked="0" hidden="1"/>
    </xf>
    <xf numFmtId="0" fontId="33" fillId="6" borderId="44" xfId="0" applyFont="1" applyFill="1" applyBorder="1" applyAlignment="1" applyProtection="1">
      <alignment horizontal="center" vertical="top"/>
      <protection locked="0" hidden="1"/>
    </xf>
    <xf numFmtId="0" fontId="33" fillId="11" borderId="44" xfId="0" applyFont="1" applyFill="1" applyBorder="1" applyAlignment="1" applyProtection="1">
      <alignment horizontal="center" vertical="top"/>
      <protection locked="0" hidden="1"/>
    </xf>
    <xf numFmtId="0" fontId="33" fillId="32" borderId="44" xfId="0" applyFont="1" applyFill="1" applyBorder="1" applyAlignment="1" applyProtection="1">
      <alignment horizontal="center" vertical="top"/>
      <protection locked="0" hidden="1"/>
    </xf>
    <xf numFmtId="0" fontId="33" fillId="31" borderId="44" xfId="0" applyFont="1" applyFill="1" applyBorder="1" applyAlignment="1" applyProtection="1">
      <alignment horizontal="center" vertical="top"/>
      <protection locked="0" hidden="1"/>
    </xf>
    <xf numFmtId="0" fontId="33" fillId="19" borderId="46" xfId="0" applyFont="1" applyFill="1" applyBorder="1" applyAlignment="1" applyProtection="1">
      <alignment horizontal="center" vertical="top"/>
      <protection locked="0" hidden="1"/>
    </xf>
    <xf numFmtId="0" fontId="52" fillId="8" borderId="0" xfId="0" applyFont="1" applyFill="1" applyAlignment="1" applyProtection="1">
      <alignment horizontal="left" indent="12"/>
      <protection locked="0"/>
    </xf>
    <xf numFmtId="0" fontId="63" fillId="0" borderId="4" xfId="0" applyFont="1" applyBorder="1" applyAlignment="1" applyProtection="1">
      <alignment vertical="center"/>
      <protection locked="0" hidden="1"/>
    </xf>
    <xf numFmtId="0" fontId="51" fillId="0" borderId="4" xfId="0" applyFont="1" applyBorder="1" applyAlignment="1" applyProtection="1">
      <alignment horizontal="left" vertical="center"/>
      <protection locked="0" hidden="1"/>
    </xf>
    <xf numFmtId="0" fontId="63" fillId="0" borderId="0" xfId="0" applyFont="1" applyAlignment="1" applyProtection="1">
      <alignment vertical="center"/>
      <protection locked="0" hidden="1"/>
    </xf>
    <xf numFmtId="0" fontId="72" fillId="0" borderId="0" xfId="0" applyFont="1" applyAlignment="1" applyProtection="1">
      <alignment horizontal="center" vertical="center" textRotation="90"/>
      <protection locked="0" hidden="1"/>
    </xf>
    <xf numFmtId="0" fontId="73" fillId="24" borderId="0" xfId="0" applyFont="1" applyFill="1" applyAlignment="1" applyProtection="1">
      <alignment textRotation="90"/>
      <protection locked="0" hidden="1"/>
    </xf>
    <xf numFmtId="0" fontId="74" fillId="24" borderId="0" xfId="0" applyFont="1" applyFill="1" applyAlignment="1" applyProtection="1">
      <alignment horizontal="center" vertical="top"/>
      <protection locked="0" hidden="1"/>
    </xf>
    <xf numFmtId="0" fontId="73" fillId="42" borderId="0" xfId="0" applyFont="1" applyFill="1" applyAlignment="1" applyProtection="1">
      <alignment textRotation="90"/>
      <protection locked="0" hidden="1"/>
    </xf>
    <xf numFmtId="0" fontId="74" fillId="42" borderId="0" xfId="0" applyFont="1" applyFill="1" applyAlignment="1" applyProtection="1">
      <alignment horizontal="center" vertical="top"/>
      <protection locked="0" hidden="1"/>
    </xf>
    <xf numFmtId="0" fontId="46" fillId="42" borderId="0" xfId="0" applyFont="1" applyFill="1" applyAlignment="1" applyProtection="1">
      <alignment textRotation="90"/>
      <protection locked="0" hidden="1"/>
    </xf>
    <xf numFmtId="0" fontId="75" fillId="8" borderId="0" xfId="0" applyFont="1" applyFill="1" applyProtection="1">
      <protection locked="0" hidden="1"/>
    </xf>
    <xf numFmtId="0" fontId="65" fillId="0" borderId="42" xfId="3" applyFont="1" applyFill="1" applyBorder="1" applyAlignment="1" applyProtection="1">
      <alignment horizontal="left" vertical="top" wrapText="1"/>
      <protection locked="0" hidden="1"/>
    </xf>
    <xf numFmtId="0" fontId="39" fillId="0" borderId="41" xfId="3" applyFont="1" applyFill="1" applyBorder="1" applyAlignment="1" applyProtection="1">
      <alignment horizontal="left" vertical="top" wrapText="1"/>
      <protection locked="0" hidden="1"/>
    </xf>
    <xf numFmtId="1" fontId="76" fillId="0" borderId="45" xfId="3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0" xfId="2" applyFont="1" applyFill="1" applyAlignment="1" applyProtection="1">
      <alignment horizontal="center" vertical="center" wrapText="1"/>
      <protection locked="0" hidden="1"/>
    </xf>
    <xf numFmtId="1" fontId="77" fillId="0" borderId="45" xfId="3" applyNumberFormat="1" applyFont="1" applyFill="1" applyBorder="1" applyAlignment="1" applyProtection="1">
      <alignment horizontal="center" vertical="center" wrapText="1"/>
      <protection locked="0" hidden="1"/>
    </xf>
    <xf numFmtId="1" fontId="33" fillId="0" borderId="0" xfId="0" applyNumberFormat="1" applyFont="1" applyProtection="1">
      <protection locked="0" hidden="1"/>
    </xf>
    <xf numFmtId="0" fontId="65" fillId="0" borderId="44" xfId="3" applyFont="1" applyFill="1" applyBorder="1" applyAlignment="1" applyProtection="1">
      <alignment horizontal="left" vertical="top" wrapText="1"/>
      <protection locked="0" hidden="1"/>
    </xf>
    <xf numFmtId="0" fontId="78" fillId="0" borderId="0" xfId="0" applyFont="1" applyAlignment="1" applyProtection="1">
      <alignment horizontal="center" vertical="center"/>
      <protection locked="0" hidden="1"/>
    </xf>
    <xf numFmtId="0" fontId="79" fillId="0" borderId="0" xfId="0" applyFont="1" applyAlignment="1" applyProtection="1">
      <alignment horizontal="center"/>
      <protection locked="0" hidden="1"/>
    </xf>
    <xf numFmtId="0" fontId="46" fillId="42" borderId="0" xfId="0" applyFont="1" applyFill="1" applyProtection="1">
      <protection locked="0" hidden="1"/>
    </xf>
    <xf numFmtId="0" fontId="74" fillId="42" borderId="0" xfId="0" applyFont="1" applyFill="1" applyAlignment="1" applyProtection="1">
      <alignment horizontal="center"/>
      <protection locked="0" hidden="1"/>
    </xf>
    <xf numFmtId="0" fontId="81" fillId="43" borderId="0" xfId="0" applyFont="1" applyFill="1" applyAlignment="1" applyProtection="1">
      <alignment horizontal="center" textRotation="90"/>
      <protection locked="0" hidden="1"/>
    </xf>
    <xf numFmtId="0" fontId="82" fillId="43" borderId="0" xfId="0" applyFont="1" applyFill="1" applyAlignment="1" applyProtection="1">
      <alignment horizontal="center" vertical="center"/>
      <protection locked="0" hidden="1"/>
    </xf>
    <xf numFmtId="0" fontId="83" fillId="43" borderId="0" xfId="0" applyFont="1" applyFill="1" applyAlignment="1" applyProtection="1">
      <alignment horizontal="center" textRotation="90"/>
      <protection locked="0" hidden="1"/>
    </xf>
    <xf numFmtId="0" fontId="84" fillId="43" borderId="0" xfId="0" applyFont="1" applyFill="1" applyAlignment="1" applyProtection="1">
      <alignment horizontal="center" vertical="center"/>
      <protection locked="0" hidden="1"/>
    </xf>
    <xf numFmtId="0" fontId="46" fillId="36" borderId="0" xfId="0" applyFont="1" applyFill="1" applyProtection="1">
      <protection locked="0" hidden="1"/>
    </xf>
    <xf numFmtId="0" fontId="74" fillId="36" borderId="0" xfId="0" applyFont="1" applyFill="1" applyAlignment="1" applyProtection="1">
      <alignment horizontal="center"/>
      <protection locked="0" hidden="1"/>
    </xf>
    <xf numFmtId="1" fontId="85" fillId="0" borderId="45" xfId="3" applyNumberFormat="1" applyFont="1" applyFill="1" applyBorder="1" applyAlignment="1" applyProtection="1">
      <alignment horizontal="center" vertical="center" wrapText="1"/>
      <protection locked="0" hidden="1"/>
    </xf>
    <xf numFmtId="0" fontId="70" fillId="24" borderId="41" xfId="0" applyFont="1" applyFill="1" applyBorder="1" applyAlignment="1" applyProtection="1">
      <alignment horizontal="left" vertical="top" wrapText="1"/>
      <protection locked="0"/>
    </xf>
    <xf numFmtId="0" fontId="25" fillId="7" borderId="24" xfId="0" applyFont="1" applyFill="1" applyBorder="1" applyAlignment="1" applyProtection="1">
      <alignment horizontal="center" vertical="top"/>
      <protection locked="0" hidden="1"/>
    </xf>
    <xf numFmtId="49" fontId="25" fillId="7" borderId="60" xfId="0" applyNumberFormat="1" applyFont="1" applyFill="1" applyBorder="1" applyAlignment="1" applyProtection="1">
      <alignment horizontal="right" vertical="center" wrapText="1"/>
      <protection locked="0" hidden="1"/>
    </xf>
    <xf numFmtId="9" fontId="71" fillId="7" borderId="60" xfId="0" applyNumberFormat="1" applyFont="1" applyFill="1" applyBorder="1" applyAlignment="1" applyProtection="1">
      <alignment horizontal="center" vertical="center"/>
      <protection locked="0" hidden="1"/>
    </xf>
    <xf numFmtId="1" fontId="52" fillId="7" borderId="60" xfId="0" applyNumberFormat="1" applyFont="1" applyFill="1" applyBorder="1" applyAlignment="1" applyProtection="1">
      <alignment horizontal="center" vertical="center" wrapText="1"/>
      <protection locked="0" hidden="1"/>
    </xf>
    <xf numFmtId="49" fontId="25" fillId="7" borderId="60" xfId="0" applyNumberFormat="1" applyFont="1" applyFill="1" applyBorder="1" applyAlignment="1" applyProtection="1">
      <alignment horizontal="left" vertical="top" wrapText="1"/>
      <protection locked="0" hidden="1"/>
    </xf>
    <xf numFmtId="0" fontId="52" fillId="7" borderId="23" xfId="0" applyFont="1" applyFill="1" applyBorder="1" applyAlignment="1" applyProtection="1">
      <alignment horizontal="center" vertical="center" wrapText="1"/>
      <protection locked="0" hidden="1"/>
    </xf>
    <xf numFmtId="0" fontId="49" fillId="8" borderId="4" xfId="0" applyFont="1" applyFill="1" applyBorder="1" applyAlignment="1" applyProtection="1">
      <alignment vertical="center"/>
      <protection locked="0" hidden="1"/>
    </xf>
    <xf numFmtId="0" fontId="53" fillId="23" borderId="42" xfId="0" applyFont="1" applyFill="1" applyBorder="1" applyProtection="1">
      <protection locked="0"/>
    </xf>
    <xf numFmtId="0" fontId="53" fillId="23" borderId="41" xfId="0" applyFont="1" applyFill="1" applyBorder="1" applyProtection="1">
      <protection locked="0"/>
    </xf>
    <xf numFmtId="0" fontId="33" fillId="23" borderId="41" xfId="0" applyFont="1" applyFill="1" applyBorder="1" applyProtection="1">
      <protection locked="0"/>
    </xf>
    <xf numFmtId="0" fontId="33" fillId="23" borderId="43" xfId="0" applyFont="1" applyFill="1" applyBorder="1" applyProtection="1">
      <protection locked="0"/>
    </xf>
    <xf numFmtId="0" fontId="67" fillId="29" borderId="44" xfId="0" applyFont="1" applyFill="1" applyBorder="1" applyAlignment="1" applyProtection="1">
      <alignment vertical="top" wrapText="1"/>
      <protection locked="0"/>
    </xf>
    <xf numFmtId="0" fontId="68" fillId="29" borderId="40" xfId="0" applyFont="1" applyFill="1" applyBorder="1" applyAlignment="1" applyProtection="1">
      <alignment vertical="top" wrapText="1"/>
      <protection locked="0"/>
    </xf>
    <xf numFmtId="0" fontId="67" fillId="29" borderId="40" xfId="0" applyFont="1" applyFill="1" applyBorder="1" applyAlignment="1" applyProtection="1">
      <alignment vertical="top" wrapText="1"/>
      <protection locked="0"/>
    </xf>
    <xf numFmtId="0" fontId="68" fillId="29" borderId="45" xfId="0" applyFont="1" applyFill="1" applyBorder="1" applyAlignment="1" applyProtection="1">
      <alignment vertical="top" wrapText="1"/>
      <protection locked="0"/>
    </xf>
    <xf numFmtId="0" fontId="33" fillId="4" borderId="44" xfId="0" applyFont="1" applyFill="1" applyBorder="1" applyAlignment="1" applyProtection="1">
      <alignment horizontal="center" vertical="top"/>
      <protection locked="0"/>
    </xf>
    <xf numFmtId="0" fontId="33" fillId="20" borderId="44" xfId="0" applyFont="1" applyFill="1" applyBorder="1" applyAlignment="1" applyProtection="1">
      <alignment horizontal="center" vertical="top"/>
      <protection locked="0"/>
    </xf>
    <xf numFmtId="0" fontId="33" fillId="20" borderId="46" xfId="0" applyFont="1" applyFill="1" applyBorder="1" applyAlignment="1" applyProtection="1">
      <alignment horizontal="center" vertical="top"/>
      <protection locked="0"/>
    </xf>
    <xf numFmtId="0" fontId="57" fillId="0" borderId="4" xfId="0" applyFont="1" applyBorder="1" applyAlignment="1" applyProtection="1">
      <alignment vertical="center"/>
      <protection locked="0" hidden="1"/>
    </xf>
    <xf numFmtId="0" fontId="58" fillId="0" borderId="0" xfId="0" applyFont="1" applyProtection="1">
      <protection locked="0" hidden="1"/>
    </xf>
    <xf numFmtId="0" fontId="59" fillId="0" borderId="0" xfId="1" applyFont="1" applyAlignment="1" applyProtection="1">
      <protection locked="0" hidden="1"/>
    </xf>
    <xf numFmtId="0" fontId="60" fillId="0" borderId="0" xfId="1" applyFont="1" applyAlignment="1" applyProtection="1">
      <alignment horizontal="left" textRotation="90"/>
      <protection locked="0" hidden="1"/>
    </xf>
    <xf numFmtId="0" fontId="61" fillId="8" borderId="0" xfId="0" applyFont="1" applyFill="1" applyProtection="1">
      <protection locked="0" hidden="1"/>
    </xf>
    <xf numFmtId="0" fontId="62" fillId="8" borderId="0" xfId="0" applyFont="1" applyFill="1" applyAlignment="1" applyProtection="1">
      <alignment horizontal="right" textRotation="90"/>
      <protection locked="0" hidden="1"/>
    </xf>
    <xf numFmtId="0" fontId="63" fillId="8" borderId="0" xfId="0" applyFont="1" applyFill="1" applyAlignment="1" applyProtection="1">
      <alignment horizontal="right" textRotation="90"/>
      <protection locked="0" hidden="1"/>
    </xf>
    <xf numFmtId="0" fontId="33" fillId="8" borderId="0" xfId="0" applyFont="1" applyFill="1" applyAlignment="1" applyProtection="1">
      <alignment horizontal="right"/>
      <protection locked="0" hidden="1"/>
    </xf>
    <xf numFmtId="0" fontId="58" fillId="8" borderId="0" xfId="0" applyFont="1" applyFill="1" applyAlignment="1" applyProtection="1">
      <alignment horizontal="right" vertical="center"/>
      <protection locked="0" hidden="1"/>
    </xf>
    <xf numFmtId="0" fontId="34" fillId="8" borderId="0" xfId="0" applyFont="1" applyFill="1" applyAlignment="1" applyProtection="1">
      <alignment horizontal="right" vertical="center"/>
      <protection locked="0" hidden="1"/>
    </xf>
    <xf numFmtId="0" fontId="61" fillId="8" borderId="0" xfId="0" applyFont="1" applyFill="1" applyAlignment="1" applyProtection="1">
      <alignment horizontal="left"/>
      <protection locked="0" hidden="1"/>
    </xf>
    <xf numFmtId="0" fontId="52" fillId="0" borderId="42" xfId="0" applyFont="1" applyBorder="1" applyAlignment="1" applyProtection="1">
      <alignment horizontal="right" vertical="center"/>
      <protection locked="0" hidden="1"/>
    </xf>
    <xf numFmtId="0" fontId="33" fillId="0" borderId="41" xfId="0" applyFont="1" applyBorder="1" applyAlignment="1" applyProtection="1">
      <alignment vertical="center"/>
      <protection locked="0" hidden="1"/>
    </xf>
    <xf numFmtId="0" fontId="49" fillId="0" borderId="54" xfId="0" applyFont="1" applyBorder="1" applyAlignment="1" applyProtection="1">
      <alignment horizontal="left"/>
      <protection locked="0" hidden="1"/>
    </xf>
    <xf numFmtId="0" fontId="33" fillId="0" borderId="54" xfId="0" applyFont="1" applyBorder="1" applyProtection="1">
      <protection locked="0" hidden="1"/>
    </xf>
    <xf numFmtId="0" fontId="33" fillId="0" borderId="40" xfId="0" applyFont="1" applyBorder="1" applyAlignment="1" applyProtection="1">
      <alignment vertical="center"/>
      <protection locked="0" hidden="1"/>
    </xf>
    <xf numFmtId="0" fontId="49" fillId="0" borderId="58" xfId="0" applyFont="1" applyBorder="1" applyAlignment="1" applyProtection="1">
      <alignment horizontal="left"/>
      <protection locked="0" hidden="1"/>
    </xf>
    <xf numFmtId="0" fontId="33" fillId="0" borderId="58" xfId="0" applyFont="1" applyBorder="1" applyProtection="1">
      <protection locked="0" hidden="1"/>
    </xf>
    <xf numFmtId="0" fontId="33" fillId="0" borderId="47" xfId="0" applyFont="1" applyBorder="1" applyAlignment="1" applyProtection="1">
      <alignment vertical="center"/>
      <protection locked="0" hidden="1"/>
    </xf>
    <xf numFmtId="0" fontId="49" fillId="0" borderId="59" xfId="0" applyFont="1" applyBorder="1" applyAlignment="1" applyProtection="1">
      <alignment horizontal="left"/>
      <protection locked="0" hidden="1"/>
    </xf>
    <xf numFmtId="0" fontId="33" fillId="0" borderId="59" xfId="0" applyFont="1" applyBorder="1" applyProtection="1">
      <protection locked="0" hidden="1"/>
    </xf>
    <xf numFmtId="0" fontId="53" fillId="24" borderId="29" xfId="0" applyFont="1" applyFill="1" applyBorder="1" applyAlignment="1" applyProtection="1">
      <alignment vertical="center" wrapText="1"/>
      <protection locked="0"/>
    </xf>
    <xf numFmtId="0" fontId="54" fillId="24" borderId="29" xfId="0" applyFont="1" applyFill="1" applyBorder="1" applyAlignment="1" applyProtection="1">
      <alignment vertical="top" wrapText="1"/>
      <protection locked="0"/>
    </xf>
    <xf numFmtId="0" fontId="55" fillId="9" borderId="23" xfId="0" applyFont="1" applyFill="1" applyBorder="1" applyAlignment="1" applyProtection="1">
      <alignment horizontal="left" vertical="center"/>
      <protection locked="0" hidden="1"/>
    </xf>
    <xf numFmtId="0" fontId="33" fillId="9" borderId="24" xfId="0" applyFont="1" applyFill="1" applyBorder="1" applyProtection="1">
      <protection locked="0" hidden="1"/>
    </xf>
    <xf numFmtId="0" fontId="55" fillId="9" borderId="25" xfId="0" applyFont="1" applyFill="1" applyBorder="1" applyAlignment="1" applyProtection="1">
      <alignment horizontal="left" vertical="center"/>
      <protection locked="0" hidden="1"/>
    </xf>
    <xf numFmtId="0" fontId="33" fillId="9" borderId="26" xfId="0" applyFont="1" applyFill="1" applyBorder="1" applyProtection="1">
      <protection locked="0" hidden="1"/>
    </xf>
    <xf numFmtId="0" fontId="55" fillId="9" borderId="27" xfId="0" applyFont="1" applyFill="1" applyBorder="1" applyAlignment="1" applyProtection="1">
      <alignment horizontal="left" vertical="center"/>
      <protection locked="0" hidden="1"/>
    </xf>
    <xf numFmtId="0" fontId="56" fillId="9" borderId="28" xfId="0" applyFont="1" applyFill="1" applyBorder="1" applyAlignment="1" applyProtection="1">
      <alignment horizontal="right"/>
      <protection locked="0" hidden="1"/>
    </xf>
    <xf numFmtId="0" fontId="27" fillId="0" borderId="4" xfId="10" applyFont="1" applyBorder="1" applyAlignment="1" applyProtection="1">
      <alignment vertical="center"/>
      <protection locked="0" hidden="1"/>
    </xf>
    <xf numFmtId="0" fontId="48" fillId="0" borderId="4" xfId="10" applyFont="1" applyBorder="1" applyAlignment="1" applyProtection="1">
      <alignment vertical="center"/>
      <protection locked="0" hidden="1"/>
    </xf>
    <xf numFmtId="0" fontId="49" fillId="8" borderId="4" xfId="10" applyFont="1" applyFill="1" applyBorder="1" applyAlignment="1" applyProtection="1">
      <alignment vertical="center"/>
      <protection locked="0" hidden="1"/>
    </xf>
    <xf numFmtId="0" fontId="50" fillId="0" borderId="4" xfId="10" applyFont="1" applyBorder="1" applyAlignment="1" applyProtection="1">
      <alignment vertical="center"/>
      <protection locked="0" hidden="1"/>
    </xf>
    <xf numFmtId="0" fontId="51" fillId="0" borderId="4" xfId="10" applyFont="1" applyBorder="1" applyAlignment="1" applyProtection="1">
      <alignment horizontal="right" vertical="center"/>
      <protection locked="0" hidden="1"/>
    </xf>
    <xf numFmtId="0" fontId="31" fillId="0" borderId="0" xfId="10" applyFont="1" applyAlignment="1" applyProtection="1">
      <alignment vertical="center"/>
      <protection locked="0" hidden="1"/>
    </xf>
    <xf numFmtId="0" fontId="25" fillId="0" borderId="0" xfId="10" applyFont="1" applyProtection="1">
      <protection locked="0" hidden="1"/>
    </xf>
    <xf numFmtId="0" fontId="33" fillId="0" borderId="0" xfId="10" applyFont="1" applyProtection="1">
      <protection locked="0" hidden="1"/>
    </xf>
    <xf numFmtId="0" fontId="36" fillId="0" borderId="0" xfId="10" applyFont="1" applyAlignment="1" applyProtection="1">
      <alignment vertical="top" textRotation="90" shrinkToFit="1"/>
      <protection locked="0" hidden="1"/>
    </xf>
    <xf numFmtId="0" fontId="51" fillId="0" borderId="0" xfId="10" applyFont="1" applyAlignment="1" applyProtection="1">
      <alignment vertical="top"/>
      <protection locked="0" hidden="1"/>
    </xf>
    <xf numFmtId="0" fontId="39" fillId="0" borderId="0" xfId="10" applyFont="1" applyAlignment="1" applyProtection="1">
      <alignment vertical="top"/>
      <protection locked="0" hidden="1"/>
    </xf>
    <xf numFmtId="0" fontId="33" fillId="0" borderId="0" xfId="10" applyFont="1" applyProtection="1">
      <protection locked="0"/>
    </xf>
    <xf numFmtId="0" fontId="33" fillId="0" borderId="0" xfId="10" applyFont="1" applyAlignment="1" applyProtection="1">
      <alignment vertical="top"/>
      <protection locked="0" hidden="1"/>
    </xf>
    <xf numFmtId="0" fontId="33" fillId="41" borderId="0" xfId="0" applyFont="1" applyFill="1" applyProtection="1">
      <protection locked="0"/>
    </xf>
    <xf numFmtId="0" fontId="46" fillId="41" borderId="0" xfId="0" applyFont="1" applyFill="1" applyAlignment="1" applyProtection="1">
      <alignment vertical="top"/>
      <protection locked="0"/>
    </xf>
    <xf numFmtId="0" fontId="46" fillId="44" borderId="0" xfId="0" applyFont="1" applyFill="1" applyProtection="1">
      <protection locked="0"/>
    </xf>
  </cellXfs>
  <cellStyles count="19">
    <cellStyle name="40 % - Akzent3" xfId="2" builtinId="39"/>
    <cellStyle name="40 % - Akzent4" xfId="3" builtinId="43"/>
    <cellStyle name="Euro" xfId="13" xr:uid="{00000000-0005-0000-0000-000002000000}"/>
    <cellStyle name="Hyperlink 2" xfId="5" xr:uid="{00000000-0005-0000-0000-000003000000}"/>
    <cellStyle name="Hyperlink 3" xfId="8" xr:uid="{00000000-0005-0000-0000-000004000000}"/>
    <cellStyle name="Hyperlink 4" xfId="11" xr:uid="{00000000-0005-0000-0000-000005000000}"/>
    <cellStyle name="Komma" xfId="16" builtinId="3"/>
    <cellStyle name="Komma 2" xfId="6" xr:uid="{00000000-0005-0000-0000-000007000000}"/>
    <cellStyle name="Link" xfId="1" builtinId="8"/>
    <cellStyle name="Normal 2" xfId="7" xr:uid="{00000000-0005-0000-0000-000009000000}"/>
    <cellStyle name="Prozent" xfId="17" builtinId="5"/>
    <cellStyle name="Prozent 2" xfId="15" xr:uid="{00000000-0005-0000-0000-00000B000000}"/>
    <cellStyle name="Standard" xfId="0" builtinId="0"/>
    <cellStyle name="Standard 2" xfId="4" xr:uid="{00000000-0005-0000-0000-00000D000000}"/>
    <cellStyle name="Standard 3" xfId="9" xr:uid="{00000000-0005-0000-0000-00000E000000}"/>
    <cellStyle name="Standard 3 2" xfId="10" xr:uid="{00000000-0005-0000-0000-00000F000000}"/>
    <cellStyle name="Standard 4" xfId="12" xr:uid="{00000000-0005-0000-0000-000010000000}"/>
    <cellStyle name="Währung" xfId="18" builtinId="4"/>
    <cellStyle name="Währung 2" xfId="14" xr:uid="{00000000-0005-0000-0000-000012000000}"/>
  </cellStyles>
  <dxfs count="252"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DEE4EE"/>
      <color rgb="FFE3E8F1"/>
      <color rgb="FFD3E3ED"/>
      <color rgb="FFC4DFEA"/>
      <color rgb="FFC7E5E7"/>
      <color rgb="FFB3DCDF"/>
      <color rgb="FF5273A8"/>
      <color rgb="FF386C8C"/>
      <color rgb="FF347994"/>
      <color rgb="FF2B52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069-47AB-BFBA-F50BBD79DE6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2069-47AB-BFBA-F50BBD79DE6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069-47AB-BFBA-F50BBD79DE6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069-47AB-BFBA-F50BBD79DE6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069-47AB-BFBA-F50BBD79DE6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069-47AB-BFBA-F50BBD79DE6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069-47AB-BFBA-F50BBD79DE6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069-47AB-BFBA-F50BBD79DE6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069-47AB-BFBA-F50BBD79DE6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069-47AB-BFBA-F50BBD79DE6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069-47AB-BFBA-F50BBD79DE6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2069-47AB-BFBA-F50BBD79DE6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2069-47AB-BFBA-F50BBD79DE6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2069-47AB-BFBA-F50BBD79DE6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2069-47AB-BFBA-F50BBD79DE68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{647483CD-56E1-434E-99BB-3209BE963D98}</c15:txfldGUID>
                      <c15:f>Stakeholder!$B$6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2069-47AB-BFBA-F50BBD79DE68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{F0AAF76C-DA28-4ED1-8E38-8007DE3E0F10}</c15:txfldGUID>
                      <c15:f>Stakeholder!$B$7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069-47AB-BFBA-F50BBD79DE68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{6DE3696C-6B25-49B1-8555-CAB33B1375B7}</c15:txfldGUID>
                      <c15:f>Stakeholder!$B$8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2069-47AB-BFBA-F50BBD79DE68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{DFD10A88-0FF6-40AB-AD3F-FBACCFE8E0D4}</c15:txfldGUID>
                      <c15:f>Stakeholder!$B$9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2069-47AB-BFBA-F50BBD79DE68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{1FC3CCE0-1DF6-4C39-95F9-D0BE274EF9CE}</c15:txfldGUID>
                      <c15:f>Stakeholder!$B$10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2069-47AB-BFBA-F50BBD79DE68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Stakeholder!$B$11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{2A0B7B8F-285B-465E-B747-000EE43531C3}</c15:txfldGUID>
                      <c15:f>Stakeholder!$B$11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2069-47AB-BFBA-F50BBD79DE68}"/>
                </c:ext>
              </c:extLst>
            </c:dLbl>
            <c:dLbl>
              <c:idx val="6"/>
              <c:tx>
                <c:strRef>
                  <c:f>Stakeholder!$B$12</c:f>
                  <c:strCache>
                    <c:ptCount val="1"/>
                    <c:pt idx="0">
                      <c:v>s7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{F94ED887-4578-41DF-852D-2E798733ABBB}</c15:txfldGUID>
                      <c15:f>Stakeholder!$B$12</c15:f>
                      <c15:dlblFieldTableCache>
                        <c:ptCount val="1"/>
                        <c:pt idx="0">
                          <c:v>s7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2069-47AB-BFBA-F50BBD79DE68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{F42AA38F-34E8-4923-A33D-9F8E3C94EF06}</c15:txfldGUID>
                      <c15:f>Stakeholder!$B$13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2069-47AB-BFBA-F50BBD79DE68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{F35426D3-47DA-43C6-B6D0-B54738F67CDA}</c15:txfldGUID>
                      <c15:f>Stakeholder!$B$14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2069-47AB-BFBA-F50BBD79DE68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{460D8F63-B7A1-4D04-A277-20D91B1D182D}</c15:txfldGUID>
                      <c15:f>Stakeholder!$B$15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069-47AB-BFBA-F50BBD79DE68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{00BE2C21-D98F-4EAD-9C7C-FA48FBB381B7}</c15:txfldGUID>
                      <c15:f>Stakeholder!$B$16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2069-47AB-BFBA-F50BBD79DE68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{CA0B21E0-3DD2-4A4D-8EF9-11229A4ABB03}</c15:txfldGUID>
                      <c15:f>Stakeholder!$B$17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2069-47AB-BFBA-F50BBD79DE68}"/>
                </c:ext>
              </c:extLst>
            </c:dLbl>
            <c:dLbl>
              <c:idx val="12"/>
              <c:layout>
                <c:manualLayout>
                  <c:x val="-0.15042782952225492"/>
                  <c:y val="-3.0198524887653138E-3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{4B9364DB-7BEF-42A4-A943-6D0E4E0FE432}</c15:txfldGUID>
                      <c15:f>Stakeholder!$B$18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2069-47AB-BFBA-F50BBD79DE68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{1C29F0B7-0A40-44B4-95B0-8A7818ED74F5}</c15:txfldGUID>
                      <c15:f>Stakeholder!$B$19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2069-47AB-BFBA-F50BBD79DE68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{B6EBEB9B-CAB4-4E66-BF45-8EB8B7CF3472}</c15:txfldGUID>
                      <c15:f>Stakeholder!$B$20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2069-47AB-BFBA-F50BBD79DE68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{AE653D62-B864-4B1D-BD48-FBDB3849AD65}</c15:txfldGUID>
                      <c15:f>Stakeholder!$B$21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2069-47AB-BFBA-F50BBD79DE68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{1FC57575-C65E-44F3-B9B5-9C8117715A0B}</c15:txfldGUID>
                      <c15:f>Stakeholder!$B$22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2069-47AB-BFBA-F50BBD79DE68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{2441579D-E64B-424F-B57A-95A95E64F499}</c15:txfldGUID>
                      <c15:f>Stakeholder!$B$23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2069-47AB-BFBA-F50BBD79DE68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{4764D7C0-925A-447B-9695-01A7207B6DF5}</c15:txfldGUID>
                      <c15:f>Stakeholder!$B$24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2069-47AB-BFBA-F50BBD79DE68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Stakeholder!$B$25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{5A880989-31D1-4B57-8DF0-2886A6B29531}</c15:txfldGUID>
                      <c15:f>Stakeholder!$B$25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2069-47AB-BFBA-F50BBD79DE68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8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Stakeholder!$D$6:$D$25</c:f>
              <c:numCache>
                <c:formatCode>0</c:formatCode>
                <c:ptCount val="20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Stakeholder!$E$6:$E$25</c:f>
              <c:numCache>
                <c:formatCode>0</c:formatCode>
                <c:ptCount val="20"/>
                <c:pt idx="0">
                  <c:v>7</c:v>
                </c:pt>
                <c:pt idx="1">
                  <c:v>9</c:v>
                </c:pt>
              </c:numCache>
            </c:numRef>
          </c:yVal>
          <c:bubbleSize>
            <c:numRef>
              <c:f>Stakeholder!$K$6:$K$25</c:f>
              <c:numCache>
                <c:formatCode>;;;</c:formatCode>
                <c:ptCount val="20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2069-47AB-BFBA-F50BBD79D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70239696"/>
        <c:axId val="-670235344"/>
      </c:bubbleChart>
      <c:valAx>
        <c:axId val="-670239696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670235344"/>
        <c:crosses val="autoZero"/>
        <c:crossBetween val="midCat"/>
        <c:majorUnit val="1"/>
        <c:minorUnit val="0.1"/>
      </c:valAx>
      <c:valAx>
        <c:axId val="-670235344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7023969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PESTLE!$C$5:$C$10</c:f>
              <c:strCache>
                <c:ptCount val="6"/>
                <c:pt idx="0">
                  <c:v>Political influence factors</c:v>
                </c:pt>
                <c:pt idx="1">
                  <c:v>Economic influence factors</c:v>
                </c:pt>
                <c:pt idx="2">
                  <c:v>Sociological influence factors</c:v>
                </c:pt>
                <c:pt idx="3">
                  <c:v>Technological influence factors</c:v>
                </c:pt>
                <c:pt idx="4">
                  <c:v>Ecological influence factors</c:v>
                </c:pt>
                <c:pt idx="5">
                  <c:v>Legal influence factors</c:v>
                </c:pt>
              </c:strCache>
            </c:strRef>
          </c:cat>
          <c:val>
            <c:numRef>
              <c:f>PESTLE!$D$5:$D$10</c:f>
              <c:numCache>
                <c:formatCode>0.00</c:formatCode>
                <c:ptCount val="6"/>
                <c:pt idx="0">
                  <c:v>4</c:v>
                </c:pt>
                <c:pt idx="1">
                  <c:v>7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F9-48DF-83F4-5114FD74E5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70234256"/>
        <c:axId val="-670235888"/>
      </c:radarChart>
      <c:catAx>
        <c:axId val="-67023425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-670235888"/>
        <c:crosses val="autoZero"/>
        <c:auto val="1"/>
        <c:lblAlgn val="ctr"/>
        <c:lblOffset val="100"/>
        <c:noMultiLvlLbl val="0"/>
      </c:catAx>
      <c:valAx>
        <c:axId val="-670235888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-670234256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Trends!$C$5:$C$10</c:f>
              <c:strCache>
                <c:ptCount val="6"/>
                <c:pt idx="0">
                  <c:v>Political influence factors</c:v>
                </c:pt>
                <c:pt idx="1">
                  <c:v>Economic influence factors</c:v>
                </c:pt>
                <c:pt idx="2">
                  <c:v>Sociological influence factors</c:v>
                </c:pt>
                <c:pt idx="3">
                  <c:v>Technological influence factors</c:v>
                </c:pt>
                <c:pt idx="4">
                  <c:v>Ecological influence factors</c:v>
                </c:pt>
                <c:pt idx="5">
                  <c:v>Legal influence factors</c:v>
                </c:pt>
              </c:strCache>
            </c:strRef>
          </c:cat>
          <c:val>
            <c:numRef>
              <c:f>Trends!$D$5:$D$10</c:f>
              <c:numCache>
                <c:formatCode>0.00</c:formatCode>
                <c:ptCount val="6"/>
                <c:pt idx="0">
                  <c:v>4</c:v>
                </c:pt>
                <c:pt idx="1">
                  <c:v>7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4A-475A-871F-A239EEC43E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70234800"/>
        <c:axId val="-670233712"/>
      </c:radarChart>
      <c:catAx>
        <c:axId val="-67023480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-670233712"/>
        <c:crosses val="autoZero"/>
        <c:auto val="1"/>
        <c:lblAlgn val="ctr"/>
        <c:lblOffset val="100"/>
        <c:noMultiLvlLbl val="0"/>
      </c:catAx>
      <c:valAx>
        <c:axId val="-670233712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-670234800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45561243095041"/>
          <c:y val="0.17032084242481738"/>
          <c:w val="0.50535586139211153"/>
          <c:h val="0.72746288195457054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19050"/>
          </c:spPr>
          <c:cat>
            <c:strRef>
              <c:f>Branchenstruktur!$F$5:$F$9</c:f>
              <c:strCache>
                <c:ptCount val="5"/>
                <c:pt idx="0">
                  <c:v>Threat of new entrants</c:v>
                </c:pt>
                <c:pt idx="1">
                  <c:v>Threat of substitute products</c:v>
                </c:pt>
                <c:pt idx="2">
                  <c:v>Bargaining power of suppliers</c:v>
                </c:pt>
                <c:pt idx="3">
                  <c:v>Negotiating power of customers</c:v>
                </c:pt>
                <c:pt idx="4">
                  <c:v>Competitors / Rivalry</c:v>
                </c:pt>
              </c:strCache>
            </c:strRef>
          </c:cat>
          <c:val>
            <c:numRef>
              <c:f>Branchenstruktur!$G$5:$G$9</c:f>
              <c:numCache>
                <c:formatCode>General</c:formatCode>
                <c:ptCount val="5"/>
                <c:pt idx="0">
                  <c:v>7</c:v>
                </c:pt>
                <c:pt idx="1">
                  <c:v>3</c:v>
                </c:pt>
                <c:pt idx="2">
                  <c:v>0.1</c:v>
                </c:pt>
                <c:pt idx="3">
                  <c:v>3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14-4C21-BEFE-1861E3CD1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70241872"/>
        <c:axId val="-670233168"/>
      </c:radarChart>
      <c:catAx>
        <c:axId val="-6702418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-670233168"/>
        <c:crosses val="autoZero"/>
        <c:auto val="1"/>
        <c:lblAlgn val="ctr"/>
        <c:lblOffset val="100"/>
        <c:noMultiLvlLbl val="0"/>
      </c:catAx>
      <c:valAx>
        <c:axId val="-670233168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-67024187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4817016702893855E-2"/>
          <c:w val="0.83886613767376805"/>
          <c:h val="0.91746872405280555"/>
        </c:manualLayout>
      </c:layout>
      <c:bubbleChart>
        <c:varyColors val="1"/>
        <c:ser>
          <c:idx val="0"/>
          <c:order val="0"/>
          <c:tx>
            <c:strRef>
              <c:f>Kernkompetenzen!$E$5</c:f>
              <c:strCache>
                <c:ptCount val="1"/>
                <c:pt idx="0">
                  <c:v>Difficult to substitute</c:v>
                </c:pt>
              </c:strCache>
            </c:strRef>
          </c:tx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1715-4085-9A78-B074C00284B4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1715-4085-9A78-B074C00284B4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1715-4085-9A78-B074C00284B4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715-4085-9A78-B074C00284B4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1715-4085-9A78-B074C00284B4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1715-4085-9A78-B074C00284B4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1715-4085-9A78-B074C00284B4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1715-4085-9A78-B074C00284B4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1715-4085-9A78-B074C00284B4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1715-4085-9A78-B074C00284B4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1715-4085-9A78-B074C00284B4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1715-4085-9A78-B074C00284B4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1715-4085-9A78-B074C00284B4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1715-4085-9A78-B074C00284B4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1715-4085-9A78-B074C00284B4}"/>
              </c:ext>
            </c:extLst>
          </c:dPt>
          <c:dLbls>
            <c:dLbl>
              <c:idx val="0"/>
              <c:tx>
                <c:strRef>
                  <c:f>Kernkompetenzen!$B$6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{90D2A317-F34C-491A-83E7-81DE2A9096C3}</c15:txfldGUID>
                      <c15:f>Kernkompetenzen!$B$6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1715-4085-9A78-B074C00284B4}"/>
                </c:ext>
              </c:extLst>
            </c:dLbl>
            <c:dLbl>
              <c:idx val="1"/>
              <c:layout>
                <c:manualLayout>
                  <c:x val="-0.12025684035085844"/>
                  <c:y val="4.2833536230510528E-3"/>
                </c:manualLayout>
              </c:layout>
              <c:tx>
                <c:strRef>
                  <c:f>Kernkompetenzen!$B$7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{82CDC89A-5E49-4193-9739-4576E1431983}</c15:txfldGUID>
                      <c15:f>Kernkompetenzen!$B$7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1715-4085-9A78-B074C00284B4}"/>
                </c:ext>
              </c:extLst>
            </c:dLbl>
            <c:dLbl>
              <c:idx val="2"/>
              <c:layout>
                <c:manualLayout>
                  <c:x val="-0.13111165717582451"/>
                  <c:y val="-6.4250304345765796E-3"/>
                </c:manualLayout>
              </c:layout>
              <c:tx>
                <c:strRef>
                  <c:f>Kernkompetenzen!$B$8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{A4D80566-1CBA-4ABD-9A9D-BAC3E0CBB7ED}</c15:txfldGUID>
                      <c15:f>Kernkompetenzen!$B$8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1715-4085-9A78-B074C00284B4}"/>
                </c:ext>
              </c:extLst>
            </c:dLbl>
            <c:dLbl>
              <c:idx val="3"/>
              <c:tx>
                <c:strRef>
                  <c:f>Kernkompetenzen!$B$9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{5E033EF4-B9E6-4EC2-830C-4D6C2099A822}</c15:txfldGUID>
                      <c15:f>Kernkompetenzen!$B$9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1715-4085-9A78-B074C00284B4}"/>
                </c:ext>
              </c:extLst>
            </c:dLbl>
            <c:dLbl>
              <c:idx val="4"/>
              <c:layout>
                <c:manualLayout>
                  <c:x val="-0.12025684035085844"/>
                  <c:y val="6.4250304345765796E-3"/>
                </c:manualLayout>
              </c:layout>
              <c:tx>
                <c:strRef>
                  <c:f>Kernkompetenzen!$B$10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{4B9652A4-E608-4472-A065-65016EFB5528}</c15:txfldGUID>
                      <c15:f>Kernkompetenzen!$B$10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1715-4085-9A78-B074C00284B4}"/>
                </c:ext>
              </c:extLst>
            </c:dLbl>
            <c:dLbl>
              <c:idx val="5"/>
              <c:layout>
                <c:manualLayout>
                  <c:x val="-0.10397461511340933"/>
                  <c:y val="2.1416768115255264E-3"/>
                </c:manualLayout>
              </c:layout>
              <c:tx>
                <c:strRef>
                  <c:f>Kernkompetenzen!$B$11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{84BDB938-4612-43A6-9359-30E03A187215}</c15:txfldGUID>
                      <c15:f>Kernkompetenzen!$B$11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1715-4085-9A78-B074C00284B4}"/>
                </c:ext>
              </c:extLst>
            </c:dLbl>
            <c:dLbl>
              <c:idx val="6"/>
              <c:layout>
                <c:manualLayout>
                  <c:x val="-0.12025684035085844"/>
                  <c:y val="-8.5667072461021055E-3"/>
                </c:manualLayout>
              </c:layout>
              <c:tx>
                <c:strRef>
                  <c:f>Kernkompetenzen!$B$12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{6419EBD6-3222-4067-8709-3C7966800F52}</c15:txfldGUID>
                      <c15:f>Kernkompetenzen!$B$12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715-4085-9A78-B074C00284B4}"/>
                </c:ext>
              </c:extLst>
            </c:dLbl>
            <c:dLbl>
              <c:idx val="7"/>
              <c:layout>
                <c:manualLayout>
                  <c:x val="-0.13472992945081322"/>
                  <c:y val="-4.2833536230510528E-3"/>
                </c:manualLayout>
              </c:layout>
              <c:tx>
                <c:strRef>
                  <c:f>Kernkompetenzen!$B$13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{31CFEC56-2210-4C82-872D-50E49B8EF3BC}</c15:txfldGUID>
                      <c15:f>Kernkompetenzen!$B$13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1715-4085-9A78-B074C00284B4}"/>
                </c:ext>
              </c:extLst>
            </c:dLbl>
            <c:dLbl>
              <c:idx val="8"/>
              <c:layout>
                <c:manualLayout>
                  <c:x val="-0.10940202352589237"/>
                  <c:y val="-6.4250304345765796E-3"/>
                </c:manualLayout>
              </c:layout>
              <c:tx>
                <c:strRef>
                  <c:f>Kernkompetenzen!$B$14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{6E0BA516-6BDA-456C-AB2F-9C2255E7FAE1}</c15:txfldGUID>
                      <c15:f>Kernkompetenzen!$B$14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1715-4085-9A78-B074C00284B4}"/>
                </c:ext>
              </c:extLst>
            </c:dLbl>
            <c:dLbl>
              <c:idx val="9"/>
              <c:layout>
                <c:manualLayout>
                  <c:x val="-0.1248430716852388"/>
                  <c:y val="-1.2850060869153159E-2"/>
                </c:manualLayout>
              </c:layout>
              <c:tx>
                <c:strRef>
                  <c:f>Kernkompetenzen!$B$15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{C5DC6CF3-A810-421F-A5AD-5479A6A14F0F}</c15:txfldGUID>
                      <c15:f>Kernkompetenzen!$B$15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1715-4085-9A78-B074C00284B4}"/>
                </c:ext>
              </c:extLst>
            </c:dLbl>
            <c:dLbl>
              <c:idx val="10"/>
              <c:layout>
                <c:manualLayout>
                  <c:x val="-0.1248430716852388"/>
                  <c:y val="1.2850060869153159E-2"/>
                </c:manualLayout>
              </c:layout>
              <c:tx>
                <c:strRef>
                  <c:f>Kernkompetenzen!$B$16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{85E0C1EB-4961-4064-868E-CB9DC8B6FA7F}</c15:txfldGUID>
                      <c15:f>Kernkompetenzen!$B$16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1715-4085-9A78-B074C00284B4}"/>
                </c:ext>
              </c:extLst>
            </c:dLbl>
            <c:dLbl>
              <c:idx val="11"/>
              <c:tx>
                <c:strRef>
                  <c:f>Kernkompetenzen!$C$17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{9CE80448-ADBA-4968-87EB-4D19C4EFCED8}</c15:txfldGUID>
                      <c15:f>Kernkompetenzen!$C$17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1715-4085-9A78-B074C00284B4}"/>
                </c:ext>
              </c:extLst>
            </c:dLbl>
            <c:dLbl>
              <c:idx val="12"/>
              <c:tx>
                <c:strRef>
                  <c:f>Produkte!$C$18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{E9F97B10-55F0-44FD-B521-8DE17F3A514E}</c15:txfldGUID>
                      <c15:f>Produkte!$C$18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1715-4085-9A78-B074C00284B4}"/>
                </c:ext>
              </c:extLst>
            </c:dLbl>
            <c:dLbl>
              <c:idx val="13"/>
              <c:tx>
                <c:strRef>
                  <c:f>Produkte!$C$19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{772CC8FE-0159-424E-8965-E7C945CA5C90}</c15:txfldGUID>
                      <c15:f>Produkte!$C$19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1715-4085-9A78-B074C00284B4}"/>
                </c:ext>
              </c:extLst>
            </c:dLbl>
            <c:dLbl>
              <c:idx val="14"/>
              <c:tx>
                <c:strRef>
                  <c:f>Produkte!$C$20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{2E4B5555-0240-4D13-9DDD-53AA56F1324F}</c15:txfldGUID>
                      <c15:f>Produkte!$C$20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1715-4085-9A78-B074C00284B4}"/>
                </c:ext>
              </c:extLst>
            </c:dLbl>
            <c:dLbl>
              <c:idx val="15"/>
              <c:tx>
                <c:strRef>
                  <c:f>Produkte!$C$21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{05CDB1C1-2B41-4022-9304-6BB2160DFA2B}</c15:txfldGUID>
                      <c15:f>Produkte!$C$21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1715-4085-9A78-B074C00284B4}"/>
                </c:ext>
              </c:extLst>
            </c:dLbl>
            <c:dLbl>
              <c:idx val="16"/>
              <c:tx>
                <c:strRef>
                  <c:f>Produkte!$C$22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{1241D062-E7B9-4C01-BA91-7422DCAB5ED8}</c15:txfldGUID>
                      <c15:f>Produkte!$C$22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1715-4085-9A78-B074C00284B4}"/>
                </c:ext>
              </c:extLst>
            </c:dLbl>
            <c:dLbl>
              <c:idx val="17"/>
              <c:tx>
                <c:strRef>
                  <c:f>Produkte!$C$23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{DAC45EEB-BD05-4B5F-A139-E4E9852DFC39}</c15:txfldGUID>
                      <c15:f>Produkte!$C$23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1715-4085-9A78-B074C00284B4}"/>
                </c:ext>
              </c:extLst>
            </c:dLbl>
            <c:dLbl>
              <c:idx val="18"/>
              <c:tx>
                <c:strRef>
                  <c:f>Produkte!$C$24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{999110CB-2C65-4C33-AA0B-056D08D7AE4E}</c15:txfldGUID>
                      <c15:f>Produkte!$C$24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1715-4085-9A78-B074C00284B4}"/>
                </c:ext>
              </c:extLst>
            </c:dLbl>
            <c:dLbl>
              <c:idx val="19"/>
              <c:tx>
                <c:strRef>
                  <c:f>Produkte!$C$25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{ECF374B1-81F9-43A8-A5C0-D2F6D6712E59}</c15:txfldGUID>
                      <c15:f>Produkte!$C$25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1715-4085-9A78-B074C00284B4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Kernkompetenzen!$D$6:$D$17</c:f>
              <c:numCache>
                <c:formatCode>0</c:formatCode>
                <c:ptCount val="12"/>
                <c:pt idx="0">
                  <c:v>4</c:v>
                </c:pt>
                <c:pt idx="1">
                  <c:v>2</c:v>
                </c:pt>
              </c:numCache>
            </c:numRef>
          </c:xVal>
          <c:yVal>
            <c:numRef>
              <c:f>Kernkompetenzen!$E$6:$E$17</c:f>
              <c:numCache>
                <c:formatCode>0</c:formatCode>
                <c:ptCount val="12"/>
                <c:pt idx="0">
                  <c:v>4</c:v>
                </c:pt>
                <c:pt idx="1">
                  <c:v>4</c:v>
                </c:pt>
              </c:numCache>
            </c:numRef>
          </c:yVal>
          <c:bubbleSize>
            <c:numLit>
              <c:formatCode>General</c:formatCode>
              <c:ptCount val="12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14-1715-4085-9A78-B074C0028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70244592"/>
        <c:axId val="-670242960"/>
      </c:bubbleChart>
      <c:valAx>
        <c:axId val="-670244592"/>
        <c:scaling>
          <c:orientation val="minMax"/>
          <c:max val="5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670242960"/>
        <c:crosses val="autoZero"/>
        <c:crossBetween val="midCat"/>
        <c:majorUnit val="1"/>
        <c:minorUnit val="0.1"/>
      </c:valAx>
      <c:valAx>
        <c:axId val="-670242960"/>
        <c:scaling>
          <c:orientation val="minMax"/>
          <c:max val="5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7024459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Wertkette!$G$9:$G$18</c:f>
              <c:numCache>
                <c:formatCode>0</c:formatCode>
                <c:ptCount val="10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4D-4DCD-BE78-23B322428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70242416"/>
        <c:axId val="-1442690176"/>
      </c:radarChart>
      <c:catAx>
        <c:axId val="-67024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690176"/>
        <c:crosses val="autoZero"/>
        <c:auto val="1"/>
        <c:lblAlgn val="ctr"/>
        <c:lblOffset val="100"/>
        <c:noMultiLvlLbl val="0"/>
      </c:catAx>
      <c:valAx>
        <c:axId val="-1442690176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70242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tx>
            <c:strRef>
              <c:f>Wertkette!$G$23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Wertkette!$G$24:$G$32</c:f>
              <c:numCache>
                <c:formatCode>0</c:formatCode>
                <c:ptCount val="9"/>
                <c:pt idx="0">
                  <c:v>4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FA-4294-B61B-90FD93D27D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42695616"/>
        <c:axId val="-1442695072"/>
      </c:radarChart>
      <c:catAx>
        <c:axId val="-144269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695072"/>
        <c:crosses val="autoZero"/>
        <c:auto val="1"/>
        <c:lblAlgn val="ctr"/>
        <c:lblOffset val="100"/>
        <c:noMultiLvlLbl val="0"/>
      </c:catAx>
      <c:valAx>
        <c:axId val="-1442695072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695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Wertkette!$G$37:$G$46</c:f>
              <c:numCache>
                <c:formatCode>0</c:formatCode>
                <c:ptCount val="10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D1-4491-AAE2-2A163F7E68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42692896"/>
        <c:axId val="-1442692352"/>
      </c:radarChart>
      <c:catAx>
        <c:axId val="-1442692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692352"/>
        <c:crosses val="autoZero"/>
        <c:auto val="1"/>
        <c:lblAlgn val="ctr"/>
        <c:lblOffset val="100"/>
        <c:noMultiLvlLbl val="0"/>
      </c:catAx>
      <c:valAx>
        <c:axId val="-1442692352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692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Wertkette!$G$51:$G$60</c:f>
              <c:numCache>
                <c:formatCode>0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7D-48AB-B2FE-948244FC7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42889904"/>
        <c:axId val="-1442892624"/>
      </c:radarChart>
      <c:catAx>
        <c:axId val="-144288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892624"/>
        <c:crosses val="autoZero"/>
        <c:auto val="1"/>
        <c:lblAlgn val="ctr"/>
        <c:lblOffset val="100"/>
        <c:noMultiLvlLbl val="0"/>
      </c:catAx>
      <c:valAx>
        <c:axId val="-1442892624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88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Wertkette!$G$65:$G$74</c:f>
              <c:numCache>
                <c:formatCode>0</c:formatCode>
                <c:ptCount val="10"/>
                <c:pt idx="0">
                  <c:v>0</c:v>
                </c:pt>
                <c:pt idx="1">
                  <c:v>4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85-463F-8907-46847386C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42889360"/>
        <c:axId val="-887417424"/>
      </c:radarChart>
      <c:catAx>
        <c:axId val="-1442889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87417424"/>
        <c:crosses val="autoZero"/>
        <c:auto val="1"/>
        <c:lblAlgn val="ctr"/>
        <c:lblOffset val="100"/>
        <c:noMultiLvlLbl val="0"/>
      </c:catAx>
      <c:valAx>
        <c:axId val="-887417424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42889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6958651978024033E-2"/>
          <c:w val="0.83886613767376805"/>
          <c:h val="0.91532703657865944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0F2-44EE-9618-81CA42194DA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0F2-44EE-9618-81CA42194DA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0F2-44EE-9618-81CA42194DA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0F2-44EE-9618-81CA42194DA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0F2-44EE-9618-81CA42194DA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0F2-44EE-9618-81CA42194DA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0F2-44EE-9618-81CA42194DA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0F2-44EE-9618-81CA42194DA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0F2-44EE-9618-81CA42194DA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0F2-44EE-9618-81CA42194DA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0F2-44EE-9618-81CA42194DA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0F2-44EE-9618-81CA42194DA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0F2-44EE-9618-81CA42194DA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0F2-44EE-9618-81CA42194DA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0F2-44EE-9618-81CA42194DA8}"/>
              </c:ext>
            </c:extLst>
          </c:dPt>
          <c:dLbls>
            <c:dLbl>
              <c:idx val="0"/>
              <c:tx>
                <c:strRef>
                  <c:f>Produkte!$B$6</c:f>
                  <c:strCache>
                    <c:ptCount val="1"/>
                    <c:pt idx="0">
                      <c:v>P1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{9A9F57F7-B926-428E-8A7E-752F15BB798E}</c15:txfldGUID>
                      <c15:f>Produkte!$B$6</c15:f>
                      <c15:dlblFieldTableCache>
                        <c:ptCount val="1"/>
                        <c:pt idx="0">
                          <c:v>P1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C0F2-44EE-9618-81CA42194DA8}"/>
                </c:ext>
              </c:extLst>
            </c:dLbl>
            <c:dLbl>
              <c:idx val="1"/>
              <c:tx>
                <c:strRef>
                  <c:f>Produkte!$B$7</c:f>
                  <c:strCache>
                    <c:ptCount val="1"/>
                    <c:pt idx="0">
                      <c:v>P2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{B6A6B5AC-4829-4C3F-B3C3-2113B5A37705}</c15:txfldGUID>
                      <c15:f>Produkte!$B$7</c15:f>
                      <c15:dlblFieldTableCache>
                        <c:ptCount val="1"/>
                        <c:pt idx="0">
                          <c:v>P2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C0F2-44EE-9618-81CA42194DA8}"/>
                </c:ext>
              </c:extLst>
            </c:dLbl>
            <c:dLbl>
              <c:idx val="2"/>
              <c:layout>
                <c:manualLayout>
                  <c:x val="-0.11427956485141658"/>
                  <c:y val="0"/>
                </c:manualLayout>
              </c:layout>
              <c:tx>
                <c:strRef>
                  <c:f>Produkte!$B$8</c:f>
                  <c:strCache>
                    <c:ptCount val="1"/>
                    <c:pt idx="0">
                      <c:v>P3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{8FD07593-9857-418C-9384-60848900F19E}</c15:txfldGUID>
                      <c15:f>Produkte!$B$8</c15:f>
                      <c15:dlblFieldTableCache>
                        <c:ptCount val="1"/>
                        <c:pt idx="0">
                          <c:v>P3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C0F2-44EE-9618-81CA42194DA8}"/>
                </c:ext>
              </c:extLst>
            </c:dLbl>
            <c:dLbl>
              <c:idx val="3"/>
              <c:layout>
                <c:manualLayout>
                  <c:x val="-0.1413431643101446"/>
                  <c:y val="2.1416768115255264E-3"/>
                </c:manualLayout>
              </c:layout>
              <c:tx>
                <c:strRef>
                  <c:f>Produkte!$B$9</c:f>
                  <c:strCache>
                    <c:ptCount val="1"/>
                    <c:pt idx="0">
                      <c:v>P4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{98B25B15-4783-4CA3-896F-FBFDE038247A}</c15:txfldGUID>
                      <c15:f>Produkte!$B$9</c15:f>
                      <c15:dlblFieldTableCache>
                        <c:ptCount val="1"/>
                        <c:pt idx="0">
                          <c:v>P4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C0F2-44EE-9618-81CA42194DA8}"/>
                </c:ext>
              </c:extLst>
            </c:dLbl>
            <c:dLbl>
              <c:idx val="4"/>
              <c:tx>
                <c:strRef>
                  <c:f>Produkte!$B$10</c:f>
                  <c:strCache>
                    <c:ptCount val="1"/>
                    <c:pt idx="0">
                      <c:v>P5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{7FFCA235-17B5-415A-B6F7-49159229B024}</c15:txfldGUID>
                      <c15:f>Produkte!$B$10</c15:f>
                      <c15:dlblFieldTableCache>
                        <c:ptCount val="1"/>
                        <c:pt idx="0">
                          <c:v>P5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C0F2-44EE-9618-81CA42194DA8}"/>
                </c:ext>
              </c:extLst>
            </c:dLbl>
            <c:dLbl>
              <c:idx val="5"/>
              <c:layout>
                <c:manualLayout>
                  <c:x val="-0.11247532488750138"/>
                  <c:y val="-1.0708384057627633E-2"/>
                </c:manualLayout>
              </c:layout>
              <c:tx>
                <c:strRef>
                  <c:f>Produkte!$B$11</c:f>
                  <c:strCache>
                    <c:ptCount val="1"/>
                    <c:pt idx="0">
                      <c:v>P6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{5C296160-DD5E-4AE3-B761-4B59A3150A2F}</c15:txfldGUID>
                      <c15:f>Produkte!$B$11</c15:f>
                      <c15:dlblFieldTableCache>
                        <c:ptCount val="1"/>
                        <c:pt idx="0">
                          <c:v>P6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C0F2-44EE-9618-81CA42194DA8}"/>
                </c:ext>
              </c:extLst>
            </c:dLbl>
            <c:dLbl>
              <c:idx val="6"/>
              <c:layout>
                <c:manualLayout>
                  <c:x val="-0.10525836503184058"/>
                  <c:y val="1.2850060869153159E-2"/>
                </c:manualLayout>
              </c:layout>
              <c:tx>
                <c:strRef>
                  <c:f>Produkte!$B$12</c:f>
                  <c:strCache>
                    <c:ptCount val="1"/>
                    <c:pt idx="0">
                      <c:v>P7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{6E011081-5C61-4A97-BA2E-08C1319AD733}</c15:txfldGUID>
                      <c15:f>Produkte!$B$12</c15:f>
                      <c15:dlblFieldTableCache>
                        <c:ptCount val="1"/>
                        <c:pt idx="0">
                          <c:v>P7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C0F2-44EE-9618-81CA42194DA8}"/>
                </c:ext>
              </c:extLst>
            </c:dLbl>
            <c:dLbl>
              <c:idx val="7"/>
              <c:layout>
                <c:manualLayout>
                  <c:x val="-0.10164988510401017"/>
                  <c:y val="-6.4250304345765796E-3"/>
                </c:manualLayout>
              </c:layout>
              <c:tx>
                <c:strRef>
                  <c:f>Produkte!$B$13</c:f>
                  <c:strCache>
                    <c:ptCount val="1"/>
                    <c:pt idx="0">
                      <c:v>P8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{503615BC-F0D8-42A6-A64D-40ADF4F5952F}</c15:txfldGUID>
                      <c15:f>Produkte!$B$13</c15:f>
                      <c15:dlblFieldTableCache>
                        <c:ptCount val="1"/>
                        <c:pt idx="0">
                          <c:v>P8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C0F2-44EE-9618-81CA42194DA8}"/>
                </c:ext>
              </c:extLst>
            </c:dLbl>
            <c:dLbl>
              <c:idx val="8"/>
              <c:layout>
                <c:manualLayout>
                  <c:x val="-0.1413431643101446"/>
                  <c:y val="-6.4250304345765796E-3"/>
                </c:manualLayout>
              </c:layout>
              <c:tx>
                <c:strRef>
                  <c:f>Produkte!$B$14</c:f>
                  <c:strCache>
                    <c:ptCount val="1"/>
                    <c:pt idx="0">
                      <c:v>P9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{212257FB-0D7B-4D0A-8119-F7663F681A11}</c15:txfldGUID>
                      <c15:f>Produkte!$B$14</c15:f>
                      <c15:dlblFieldTableCache>
                        <c:ptCount val="1"/>
                        <c:pt idx="0">
                          <c:v>P9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C0F2-44EE-9618-81CA42194DA8}"/>
                </c:ext>
              </c:extLst>
            </c:dLbl>
            <c:dLbl>
              <c:idx val="9"/>
              <c:layout>
                <c:manualLayout>
                  <c:x val="-0.12426610408475666"/>
                  <c:y val="2.1416768115255266E-2"/>
                </c:manualLayout>
              </c:layout>
              <c:tx>
                <c:strRef>
                  <c:f>Produkte!$B$15</c:f>
                  <c:strCache>
                    <c:ptCount val="1"/>
                    <c:pt idx="0">
                      <c:v>P10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{D58A273D-2AF5-4B6E-AA4E-531E019EBE45}</c15:txfldGUID>
                      <c15:f>Produkte!$B$15</c15:f>
                      <c15:dlblFieldTableCache>
                        <c:ptCount val="1"/>
                        <c:pt idx="0">
                          <c:v>P10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0F2-44EE-9618-81CA42194DA8}"/>
                </c:ext>
              </c:extLst>
            </c:dLbl>
            <c:dLbl>
              <c:idx val="10"/>
              <c:layout>
                <c:manualLayout>
                  <c:x val="-0.10802794440951985"/>
                  <c:y val="-1.2850060869153159E-2"/>
                </c:manualLayout>
              </c:layout>
              <c:tx>
                <c:strRef>
                  <c:f>Produkte!$B$16</c:f>
                  <c:strCache>
                    <c:ptCount val="1"/>
                    <c:pt idx="0">
                      <c:v>P11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{7BB4B62E-184E-409D-97FE-CEAD64A69CDA}</c15:txfldGUID>
                      <c15:f>Produkte!$B$16</c15:f>
                      <c15:dlblFieldTableCache>
                        <c:ptCount val="1"/>
                        <c:pt idx="0">
                          <c:v>P11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0F2-44EE-9618-81CA42194DA8}"/>
                </c:ext>
              </c:extLst>
            </c:dLbl>
            <c:dLbl>
              <c:idx val="11"/>
              <c:layout>
                <c:manualLayout>
                  <c:x val="-0.12787458401258706"/>
                  <c:y val="-2.1416768115255266E-2"/>
                </c:manualLayout>
              </c:layout>
              <c:tx>
                <c:strRef>
                  <c:f>Produkte!$B$17</c:f>
                  <c:strCache>
                    <c:ptCount val="1"/>
                    <c:pt idx="0">
                      <c:v>P12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{06484831-B8D1-4FB2-9D98-125E3227CD20}</c15:txfldGUID>
                      <c15:f>Produkte!$B$17</c15:f>
                      <c15:dlblFieldTableCache>
                        <c:ptCount val="1"/>
                        <c:pt idx="0">
                          <c:v>P12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C0F2-44EE-9618-81CA42194DA8}"/>
                </c:ext>
              </c:extLst>
            </c:dLbl>
            <c:dLbl>
              <c:idx val="12"/>
              <c:layout>
                <c:manualLayout>
                  <c:x val="-0.14411274368782387"/>
                  <c:y val="0"/>
                </c:manualLayout>
              </c:layout>
              <c:tx>
                <c:strRef>
                  <c:f>Produkte!$B$18</c:f>
                  <c:strCache>
                    <c:ptCount val="1"/>
                    <c:pt idx="0">
                      <c:v>P13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{2F8C1A1F-94D9-46C1-B10F-F8A8460CC2D0}</c15:txfldGUID>
                      <c15:f>Produkte!$B$18</c15:f>
                      <c15:dlblFieldTableCache>
                        <c:ptCount val="1"/>
                        <c:pt idx="0">
                          <c:v>P13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C0F2-44EE-9618-81CA42194DA8}"/>
                </c:ext>
              </c:extLst>
            </c:dLbl>
            <c:dLbl>
              <c:idx val="13"/>
              <c:tx>
                <c:strRef>
                  <c:f>Produkte!$B$19</c:f>
                  <c:strCache>
                    <c:ptCount val="1"/>
                    <c:pt idx="0">
                      <c:v>P14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{A861E402-5481-4D74-A248-DC4031986206}</c15:txfldGUID>
                      <c15:f>Produkte!$B$19</c15:f>
                      <c15:dlblFieldTableCache>
                        <c:ptCount val="1"/>
                        <c:pt idx="0">
                          <c:v>P14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C0F2-44EE-9618-81CA42194DA8}"/>
                </c:ext>
              </c:extLst>
            </c:dLbl>
            <c:dLbl>
              <c:idx val="14"/>
              <c:tx>
                <c:strRef>
                  <c:f>Produkte!$B$20</c:f>
                  <c:strCache>
                    <c:ptCount val="1"/>
                    <c:pt idx="0">
                      <c:v>P15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{CF01A29C-0922-4E71-A6B4-373601554CD4}</c15:txfldGUID>
                      <c15:f>Produkte!$B$20</c15:f>
                      <c15:dlblFieldTableCache>
                        <c:ptCount val="1"/>
                        <c:pt idx="0">
                          <c:v>P15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C0F2-44EE-9618-81CA42194DA8}"/>
                </c:ext>
              </c:extLst>
            </c:dLbl>
            <c:dLbl>
              <c:idx val="15"/>
              <c:layout>
                <c:manualLayout>
                  <c:x val="-0.12607034404867187"/>
                  <c:y val="6.4250304345765796E-3"/>
                </c:manualLayout>
              </c:layout>
              <c:tx>
                <c:strRef>
                  <c:f>Produkte!$B$21</c:f>
                  <c:strCache>
                    <c:ptCount val="1"/>
                    <c:pt idx="0">
                      <c:v>P16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{ED7EC303-682F-4EA4-BA6D-7CA3517CF0EC}</c15:txfldGUID>
                      <c15:f>Produkte!$B$21</c15:f>
                      <c15:dlblFieldTableCache>
                        <c:ptCount val="1"/>
                        <c:pt idx="0">
                          <c:v>P16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C0F2-44EE-9618-81CA42194DA8}"/>
                </c:ext>
              </c:extLst>
            </c:dLbl>
            <c:dLbl>
              <c:idx val="16"/>
              <c:layout>
                <c:manualLayout>
                  <c:x val="-0.11885338419301106"/>
                  <c:y val="-8.5667072461021055E-3"/>
                </c:manualLayout>
              </c:layout>
              <c:tx>
                <c:strRef>
                  <c:f>Produkte!$B$22</c:f>
                  <c:strCache>
                    <c:ptCount val="1"/>
                    <c:pt idx="0">
                      <c:v>P17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{1B3E3E2C-B793-48B2-AE1E-532C79DAEF2E}</c15:txfldGUID>
                      <c15:f>Produkte!$B$22</c15:f>
                      <c15:dlblFieldTableCache>
                        <c:ptCount val="1"/>
                        <c:pt idx="0">
                          <c:v>P17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C0F2-44EE-9618-81CA42194DA8}"/>
                </c:ext>
              </c:extLst>
            </c:dLbl>
            <c:dLbl>
              <c:idx val="17"/>
              <c:layout>
                <c:manualLayout>
                  <c:x val="-0.12426610408475666"/>
                  <c:y val="-1.0708384057627633E-2"/>
                </c:manualLayout>
              </c:layout>
              <c:tx>
                <c:strRef>
                  <c:f>Produkte!$B$23</c:f>
                  <c:strCache>
                    <c:ptCount val="1"/>
                    <c:pt idx="0">
                      <c:v>P18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{93DBC85E-D097-4485-A3EE-5FABF85A2CC0}</c15:txfldGUID>
                      <c15:f>Produkte!$B$23</c15:f>
                      <c15:dlblFieldTableCache>
                        <c:ptCount val="1"/>
                        <c:pt idx="0">
                          <c:v>P18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C0F2-44EE-9618-81CA42194DA8}"/>
                </c:ext>
              </c:extLst>
            </c:dLbl>
            <c:dLbl>
              <c:idx val="18"/>
              <c:tx>
                <c:strRef>
                  <c:f>Produkte!$B$24</c:f>
                  <c:strCache>
                    <c:ptCount val="1"/>
                    <c:pt idx="0">
                      <c:v>P19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{3FAB1139-FCD7-4B6F-8143-38069ED69263}</c15:txfldGUID>
                      <c15:f>Produkte!$B$24</c15:f>
                      <c15:dlblFieldTableCache>
                        <c:ptCount val="1"/>
                        <c:pt idx="0">
                          <c:v>P19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C0F2-44EE-9618-81CA42194DA8}"/>
                </c:ext>
              </c:extLst>
            </c:dLbl>
            <c:dLbl>
              <c:idx val="19"/>
              <c:layout>
                <c:manualLayout>
                  <c:x val="-0.12246186412084145"/>
                  <c:y val="-6.4250304345765796E-3"/>
                </c:manualLayout>
              </c:layout>
              <c:tx>
                <c:strRef>
                  <c:f>Produkte!$B$25</c:f>
                  <c:strCache>
                    <c:ptCount val="1"/>
                    <c:pt idx="0">
                      <c:v>P20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{1F131E39-01A5-4741-81F2-F33AA17BAECD}</c15:txfldGUID>
                      <c15:f>Produkte!$B$25</c15:f>
                      <c15:dlblFieldTableCache>
                        <c:ptCount val="1"/>
                        <c:pt idx="0">
                          <c:v>P20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C0F2-44EE-9618-81CA42194DA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Produkte!$D$6:$D$25</c:f>
              <c:numCache>
                <c:formatCode>0</c:formatCode>
                <c:ptCount val="20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Produkte!$E$6:$E$25</c:f>
              <c:numCache>
                <c:formatCode>0</c:formatCode>
                <c:ptCount val="20"/>
                <c:pt idx="0">
                  <c:v>2</c:v>
                </c:pt>
                <c:pt idx="1">
                  <c:v>4</c:v>
                </c:pt>
              </c:numCache>
            </c:numRef>
          </c:yVal>
          <c:bubbleSize>
            <c:numRef>
              <c:f>Produkte!$J$6:$J$25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C0F2-44EE-9618-81CA42194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887421232"/>
        <c:axId val="-887418512"/>
      </c:bubbleChart>
      <c:valAx>
        <c:axId val="-887421232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887418512"/>
        <c:crosses val="autoZero"/>
        <c:crossBetween val="midCat"/>
        <c:majorUnit val="1"/>
        <c:minorUnit val="0.1"/>
      </c:valAx>
      <c:valAx>
        <c:axId val="-887418512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88742123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77533788736111"/>
          <c:y val="6.706331869916797E-2"/>
          <c:w val="0.66321615995778238"/>
          <c:h val="0.83258196002399598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19050"/>
          </c:spPr>
          <c:cat>
            <c:strRef>
              <c:f>'Swot-Analyse'!$I$52:$I$55</c:f>
              <c:strCache>
                <c:ptCount val="4"/>
                <c:pt idx="0">
                  <c:v>Strengths</c:v>
                </c:pt>
                <c:pt idx="1">
                  <c:v>Threats</c:v>
                </c:pt>
                <c:pt idx="2">
                  <c:v>Weaknesses</c:v>
                </c:pt>
                <c:pt idx="3">
                  <c:v>Opportunities</c:v>
                </c:pt>
              </c:strCache>
            </c:strRef>
          </c:cat>
          <c:val>
            <c:numRef>
              <c:f>'Swot-Analyse'!$J$52:$J$55</c:f>
              <c:numCache>
                <c:formatCode>0.00</c:formatCode>
                <c:ptCount val="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91-4BD4-A17B-C8A09A2E5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61038112"/>
        <c:axId val="-661046816"/>
      </c:radarChart>
      <c:catAx>
        <c:axId val="-6610381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-661046816"/>
        <c:crosses val="autoZero"/>
        <c:auto val="1"/>
        <c:lblAlgn val="ctr"/>
        <c:lblOffset val="100"/>
        <c:noMultiLvlLbl val="0"/>
      </c:catAx>
      <c:valAx>
        <c:axId val="-66104681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/>
        </c:spPr>
        <c:crossAx val="-66103811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  <a:cs typeface="Calibri Light" panose="020F0302020204030204" pitchFamily="34" charset="0"/>
        </a:defRPr>
      </a:pPr>
      <a:endParaRPr lang="fr-FR"/>
    </a:p>
  </c:txPr>
  <c:printSettings>
    <c:headerFooter/>
    <c:pageMargins b="0.78740157499999996" l="0.7" r="0.7" t="0.78740157499999996" header="0.3" footer="0.3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E98-484F-B705-AAEF4E22843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E98-484F-B705-AAEF4E22843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3E98-484F-B705-AAEF4E22843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E98-484F-B705-AAEF4E22843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E98-484F-B705-AAEF4E22843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E98-484F-B705-AAEF4E22843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E98-484F-B705-AAEF4E22843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E98-484F-B705-AAEF4E22843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E98-484F-B705-AAEF4E22843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E98-484F-B705-AAEF4E22843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E98-484F-B705-AAEF4E22843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E98-484F-B705-AAEF4E22843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E98-484F-B705-AAEF4E22843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E98-484F-B705-AAEF4E22843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E98-484F-B705-AAEF4E228435}"/>
              </c:ext>
            </c:extLst>
          </c:dPt>
          <c:dLbls>
            <c:dLbl>
              <c:idx val="0"/>
              <c:tx>
                <c:strRef>
                  <c:f>Kunden!$B$6</c:f>
                  <c:strCache>
                    <c:ptCount val="1"/>
                    <c:pt idx="0">
                      <c:v>C1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{222154C4-D4A0-4645-84C4-8B669B7A4267}</c15:txfldGUID>
                      <c15:f>Kunden!$B$6</c15:f>
                      <c15:dlblFieldTableCache>
                        <c:ptCount val="1"/>
                        <c:pt idx="0">
                          <c:v>C1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3E98-484F-B705-AAEF4E228435}"/>
                </c:ext>
              </c:extLst>
            </c:dLbl>
            <c:dLbl>
              <c:idx val="1"/>
              <c:layout>
                <c:manualLayout>
                  <c:x val="-8.6009899482783869E-2"/>
                  <c:y val="5.9259259259259256E-3"/>
                </c:manualLayout>
              </c:layout>
              <c:tx>
                <c:strRef>
                  <c:f>Kunden!$B$7</c:f>
                  <c:strCache>
                    <c:ptCount val="1"/>
                    <c:pt idx="0">
                      <c:v>C2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{351837B5-04A7-4951-916B-DFBDF56398E0}</c15:txfldGUID>
                      <c15:f>Kunden!$B$7</c15:f>
                      <c15:dlblFieldTableCache>
                        <c:ptCount val="1"/>
                        <c:pt idx="0">
                          <c:v>C2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3E98-484F-B705-AAEF4E228435}"/>
                </c:ext>
              </c:extLst>
            </c:dLbl>
            <c:dLbl>
              <c:idx val="2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Kunden!$B$8</c:f>
                  <c:strCache>
                    <c:ptCount val="1"/>
                    <c:pt idx="0">
                      <c:v>C3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{5F1850B2-9427-4121-8A77-25EDCE36A61D}</c15:txfldGUID>
                      <c15:f>Kunden!$B$8</c15:f>
                      <c15:dlblFieldTableCache>
                        <c:ptCount val="1"/>
                        <c:pt idx="0">
                          <c:v>C3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3E98-484F-B705-AAEF4E228435}"/>
                </c:ext>
              </c:extLst>
            </c:dLbl>
            <c:dLbl>
              <c:idx val="3"/>
              <c:layout>
                <c:manualLayout>
                  <c:x val="-6.3623233732669343E-2"/>
                  <c:y val="-3.9506172839506174E-3"/>
                </c:manualLayout>
              </c:layout>
              <c:tx>
                <c:strRef>
                  <c:f>Kunden!$B$9</c:f>
                  <c:strCache>
                    <c:ptCount val="1"/>
                    <c:pt idx="0">
                      <c:v>C4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{3AF7284C-A650-49B0-A90E-30E226E15105}</c15:txfldGUID>
                      <c15:f>Kunden!$B$9</c15:f>
                      <c15:dlblFieldTableCache>
                        <c:ptCount val="1"/>
                        <c:pt idx="0">
                          <c:v>C4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3E98-484F-B705-AAEF4E228435}"/>
                </c:ext>
              </c:extLst>
            </c:dLbl>
            <c:dLbl>
              <c:idx val="4"/>
              <c:layout>
                <c:manualLayout>
                  <c:x val="-8.8000641106619121E-2"/>
                  <c:y val="-9.876543209876543E-3"/>
                </c:manualLayout>
              </c:layout>
              <c:tx>
                <c:strRef>
                  <c:f>Kunden!$B$10</c:f>
                  <c:strCache>
                    <c:ptCount val="1"/>
                    <c:pt idx="0">
                      <c:v>C5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{3B89CDBE-93AB-49BA-B2C5-4B347320F325}</c15:txfldGUID>
                      <c15:f>Kunden!$B$10</c15:f>
                      <c15:dlblFieldTableCache>
                        <c:ptCount val="1"/>
                        <c:pt idx="0">
                          <c:v>C5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3E98-484F-B705-AAEF4E228435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Kunden!$B$11</c:f>
                  <c:strCache>
                    <c:ptCount val="1"/>
                    <c:pt idx="0">
                      <c:v>C6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{BAEAB35B-08A2-46C3-91D4-237C46559D5C}</c15:txfldGUID>
                      <c15:f>Kunden!$B$11</c15:f>
                      <c15:dlblFieldTableCache>
                        <c:ptCount val="1"/>
                        <c:pt idx="0">
                          <c:v>C6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3E98-484F-B705-AAEF4E228435}"/>
                </c:ext>
              </c:extLst>
            </c:dLbl>
            <c:dLbl>
              <c:idx val="6"/>
              <c:layout>
                <c:manualLayout>
                  <c:x val="-7.1241173537028649E-2"/>
                  <c:y val="9.876543209876543E-3"/>
                </c:manualLayout>
              </c:layout>
              <c:tx>
                <c:strRef>
                  <c:f>Kunden!$B$12</c:f>
                  <c:strCache>
                    <c:ptCount val="1"/>
                    <c:pt idx="0">
                      <c:v>C7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{DD264073-C215-4EA6-8A6C-CED5666C8746}</c15:txfldGUID>
                      <c15:f>Kunden!$B$12</c15:f>
                      <c15:dlblFieldTableCache>
                        <c:ptCount val="1"/>
                        <c:pt idx="0">
                          <c:v>C7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3E98-484F-B705-AAEF4E228435}"/>
                </c:ext>
              </c:extLst>
            </c:dLbl>
            <c:dLbl>
              <c:idx val="7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Kunden!$B$13</c:f>
                  <c:strCache>
                    <c:ptCount val="1"/>
                    <c:pt idx="0">
                      <c:v>C8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{C4CDE69F-E11A-4FD2-8268-22FD58CB8266}</c15:txfldGUID>
                      <c15:f>Kunden!$B$13</c15:f>
                      <c15:dlblFieldTableCache>
                        <c:ptCount val="1"/>
                        <c:pt idx="0">
                          <c:v>C8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3E98-484F-B705-AAEF4E228435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Kunden!$B$14</c:f>
                  <c:strCache>
                    <c:ptCount val="1"/>
                    <c:pt idx="0">
                      <c:v>C9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{B035F7AD-2366-456C-B743-0CA3F7775033}</c15:txfldGUID>
                      <c15:f>Kunden!$B$14</c15:f>
                      <c15:dlblFieldTableCache>
                        <c:ptCount val="1"/>
                        <c:pt idx="0">
                          <c:v>C9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3E98-484F-B705-AAEF4E228435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Kunden!$B$15</c:f>
                  <c:strCache>
                    <c:ptCount val="1"/>
                    <c:pt idx="0">
                      <c:v>C10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{EE4CC5FD-0D23-4A31-87A6-14BFA977C584}</c15:txfldGUID>
                      <c15:f>Kunden!$B$15</c15:f>
                      <c15:dlblFieldTableCache>
                        <c:ptCount val="1"/>
                        <c:pt idx="0">
                          <c:v>C10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3E98-484F-B705-AAEF4E228435}"/>
                </c:ext>
              </c:extLst>
            </c:dLbl>
            <c:dLbl>
              <c:idx val="10"/>
              <c:tx>
                <c:strRef>
                  <c:f>Kunden!$B$16</c:f>
                  <c:strCache>
                    <c:ptCount val="1"/>
                    <c:pt idx="0">
                      <c:v>C11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{8BE885A1-30E3-439E-BBA9-910FDA182E8C}</c15:txfldGUID>
                      <c15:f>Kunden!$B$16</c15:f>
                      <c15:dlblFieldTableCache>
                        <c:ptCount val="1"/>
                        <c:pt idx="0">
                          <c:v>C11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3E98-484F-B705-AAEF4E228435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Kunden!$B$17</c:f>
                  <c:strCache>
                    <c:ptCount val="1"/>
                    <c:pt idx="0">
                      <c:v>C12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{48199990-E2C6-4F57-BE24-457383FFCE1C}</c15:txfldGUID>
                      <c15:f>Kunden!$B$17</c15:f>
                      <c15:dlblFieldTableCache>
                        <c:ptCount val="1"/>
                        <c:pt idx="0">
                          <c:v>C12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3E98-484F-B705-AAEF4E228435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Kunden!$B$18</c:f>
                  <c:strCache>
                    <c:ptCount val="1"/>
                    <c:pt idx="0">
                      <c:v>C13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{EA3E7CBA-27D0-4C7C-B9E2-7BF232A37F88}</c15:txfldGUID>
                      <c15:f>Kunden!$B$18</c15:f>
                      <c15:dlblFieldTableCache>
                        <c:ptCount val="1"/>
                        <c:pt idx="0">
                          <c:v>C13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3E98-484F-B705-AAEF4E228435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Kunden!$B$19</c:f>
                  <c:strCache>
                    <c:ptCount val="1"/>
                    <c:pt idx="0">
                      <c:v>C14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{E0F2BC43-CBF3-488E-A40D-C2852C632F4A}</c15:txfldGUID>
                      <c15:f>Kunden!$B$19</c15:f>
                      <c15:dlblFieldTableCache>
                        <c:ptCount val="1"/>
                        <c:pt idx="0">
                          <c:v>C14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3E98-484F-B705-AAEF4E228435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Kunden!$B$20</c:f>
                  <c:strCache>
                    <c:ptCount val="1"/>
                    <c:pt idx="0">
                      <c:v>C15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{0F013F90-E348-4629-A11D-14C28EABCCBC}</c15:txfldGUID>
                      <c15:f>Kunden!$B$20</c15:f>
                      <c15:dlblFieldTableCache>
                        <c:ptCount val="1"/>
                        <c:pt idx="0">
                          <c:v>C15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3E98-484F-B705-AAEF4E228435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Kunden!$B$21</c:f>
                  <c:strCache>
                    <c:ptCount val="1"/>
                    <c:pt idx="0">
                      <c:v>C16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{80949648-790F-4D82-9115-D0A74511EE6F}</c15:txfldGUID>
                      <c15:f>Kunden!$B$21</c15:f>
                      <c15:dlblFieldTableCache>
                        <c:ptCount val="1"/>
                        <c:pt idx="0">
                          <c:v>C16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3E98-484F-B705-AAEF4E228435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Kunden!$B$22</c:f>
                  <c:strCache>
                    <c:ptCount val="1"/>
                    <c:pt idx="0">
                      <c:v>C17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{9239ECDE-3D6D-4DC0-9E9F-5B157EDB65E6}</c15:txfldGUID>
                      <c15:f>Kunden!$B$22</c15:f>
                      <c15:dlblFieldTableCache>
                        <c:ptCount val="1"/>
                        <c:pt idx="0">
                          <c:v>C17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3E98-484F-B705-AAEF4E228435}"/>
                </c:ext>
              </c:extLst>
            </c:dLbl>
            <c:dLbl>
              <c:idx val="17"/>
              <c:tx>
                <c:strRef>
                  <c:f>Kunden!$B$23</c:f>
                  <c:strCache>
                    <c:ptCount val="1"/>
                    <c:pt idx="0">
                      <c:v>C18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{82D40670-2920-4FDC-B7B9-EEBB71983C6C}</c15:txfldGUID>
                      <c15:f>Kunden!$B$23</c15:f>
                      <c15:dlblFieldTableCache>
                        <c:ptCount val="1"/>
                        <c:pt idx="0">
                          <c:v>C18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3E98-484F-B705-AAEF4E228435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Kunden!$B$24</c:f>
                  <c:strCache>
                    <c:ptCount val="1"/>
                    <c:pt idx="0">
                      <c:v>C19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{065AD94E-C785-402B-B8D7-B1CA628F628F}</c15:txfldGUID>
                      <c15:f>Kunden!$B$24</c15:f>
                      <c15:dlblFieldTableCache>
                        <c:ptCount val="1"/>
                        <c:pt idx="0">
                          <c:v>C19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3E98-484F-B705-AAEF4E228435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Kunden!$B$25</c:f>
                  <c:strCache>
                    <c:ptCount val="1"/>
                    <c:pt idx="0">
                      <c:v>C20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{B7D10A0F-EC74-4C96-9304-39ED76810925}</c15:txfldGUID>
                      <c15:f>Kunden!$B$25</c15:f>
                      <c15:dlblFieldTableCache>
                        <c:ptCount val="1"/>
                        <c:pt idx="0">
                          <c:v>C20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3E98-484F-B705-AAEF4E22843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Kunden!$D$6:$D$25</c:f>
              <c:numCache>
                <c:formatCode>General</c:formatCode>
                <c:ptCount val="20"/>
                <c:pt idx="0">
                  <c:v>8</c:v>
                </c:pt>
                <c:pt idx="1">
                  <c:v>3</c:v>
                </c:pt>
              </c:numCache>
            </c:numRef>
          </c:xVal>
          <c:yVal>
            <c:numRef>
              <c:f>Kunden!$E$6:$E$25</c:f>
              <c:numCache>
                <c:formatCode>0</c:formatCode>
                <c:ptCount val="20"/>
                <c:pt idx="0">
                  <c:v>10</c:v>
                </c:pt>
                <c:pt idx="1">
                  <c:v>4</c:v>
                </c:pt>
              </c:numCache>
            </c:numRef>
          </c:yVal>
          <c:bubbleSize>
            <c:numRef>
              <c:f>Kunden!$J$6:$J$25</c:f>
              <c:numCache>
                <c:formatCode>General</c:formatCode>
                <c:ptCount val="20"/>
                <c:pt idx="0">
                  <c:v>3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3E98-484F-B705-AAEF4E228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61046272"/>
        <c:axId val="-661045184"/>
      </c:bubbleChart>
      <c:valAx>
        <c:axId val="-661046272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61045184"/>
        <c:crosses val="autoZero"/>
        <c:crossBetween val="midCat"/>
        <c:majorUnit val="1"/>
        <c:minorUnit val="0.1"/>
      </c:valAx>
      <c:valAx>
        <c:axId val="-661045184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6104627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0EA-4578-AA6E-82EBBF3289A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0EA-4578-AA6E-82EBBF3289AA}"/>
              </c:ext>
            </c:extLst>
          </c:dPt>
          <c:val>
            <c:numRef>
              <c:f>(Markt!$J$8,Markt!$L$8)</c:f>
              <c:numCache>
                <c:formatCode>General</c:formatCode>
                <c:ptCount val="2"/>
                <c:pt idx="0" formatCode="0%">
                  <c:v>0.2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0EA-4578-AA6E-82EBBF32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BE-49E9-99A8-5A645827929D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4BE-49E9-99A8-5A645827929D}"/>
              </c:ext>
            </c:extLst>
          </c:dPt>
          <c:val>
            <c:numRef>
              <c:f>(Markt!$J$9,Markt!$L$9)</c:f>
              <c:numCache>
                <c:formatCode>General</c:formatCode>
                <c:ptCount val="2"/>
                <c:pt idx="0" formatCode="0%">
                  <c:v>0.3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BE-49E9-99A8-5A6458279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BA6-4A0D-AFB7-6B26CE59B57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A6-4A0D-AFB7-6B26CE59B57A}"/>
              </c:ext>
            </c:extLst>
          </c:dPt>
          <c:val>
            <c:numRef>
              <c:f>(Markt!$J$10,Markt!$L$10)</c:f>
              <c:numCache>
                <c:formatCode>General</c:formatCode>
                <c:ptCount val="2"/>
                <c:pt idx="0" formatCode="0%">
                  <c:v>0.4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A6-4A0D-AFB7-6B26CE59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D9B-4521-83CB-1DC8BC718FE8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D9B-4521-83CB-1DC8BC718FE8}"/>
              </c:ext>
            </c:extLst>
          </c:dPt>
          <c:val>
            <c:numRef>
              <c:f>(Markt!$J$11,Markt!$L$11)</c:f>
              <c:numCache>
                <c:formatCode>General</c:formatCode>
                <c:ptCount val="2"/>
                <c:pt idx="0" formatCode="0%">
                  <c:v>0.5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9B-4521-83CB-1DC8BC718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438-4DBD-9531-0858417DBA5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38-4DBD-9531-0858417DBA5A}"/>
              </c:ext>
            </c:extLst>
          </c:dPt>
          <c:val>
            <c:numRef>
              <c:f>(Markt!$J$12,Markt!$L$12)</c:f>
              <c:numCache>
                <c:formatCode>General</c:formatCode>
                <c:ptCount val="2"/>
                <c:pt idx="0" formatCode="0%">
                  <c:v>0.6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38-4DBD-9531-0858417DB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94-419E-BACA-D111943E7369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94-419E-BACA-D111943E7369}"/>
              </c:ext>
            </c:extLst>
          </c:dPt>
          <c:val>
            <c:numRef>
              <c:f>(Markt!$J$13,Markt!$L$13)</c:f>
              <c:numCache>
                <c:formatCode>General</c:formatCode>
                <c:ptCount val="2"/>
                <c:pt idx="0" formatCode="0%">
                  <c:v>0.7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94-419E-BACA-D111943E73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0C4-411F-B891-517A306C1977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0C4-411F-B891-517A306C1977}"/>
              </c:ext>
            </c:extLst>
          </c:dPt>
          <c:val>
            <c:numRef>
              <c:f>(Markt!$J$14,Markt!$L$14)</c:f>
              <c:numCache>
                <c:formatCode>General</c:formatCode>
                <c:ptCount val="2"/>
                <c:pt idx="0" formatCode="0%">
                  <c:v>0.8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C4-411F-B891-517A306C19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5A8-4412-8D6B-074CD46C9666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5A8-4412-8D6B-074CD46C9666}"/>
              </c:ext>
            </c:extLst>
          </c:dPt>
          <c:val>
            <c:numRef>
              <c:f>(Markt!$J$7,Markt!$L$7)</c:f>
              <c:numCache>
                <c:formatCode>General</c:formatCode>
                <c:ptCount val="2"/>
                <c:pt idx="0" formatCode="0%">
                  <c:v>0.1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A8-4412-8D6B-074CD46C9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64D-4582-AB9B-683B354C472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64D-4582-AB9B-683B354C472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64D-4582-AB9B-683B354C472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64D-4582-AB9B-683B354C472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64D-4582-AB9B-683B354C472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64D-4582-AB9B-683B354C472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64D-4582-AB9B-683B354C472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64D-4582-AB9B-683B354C472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64D-4582-AB9B-683B354C472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64D-4582-AB9B-683B354C472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64D-4582-AB9B-683B354C472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64D-4582-AB9B-683B354C472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64D-4582-AB9B-683B354C472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64D-4582-AB9B-683B354C472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64D-4582-AB9B-683B354C4720}"/>
              </c:ext>
            </c:extLst>
          </c:dPt>
          <c:dLbls>
            <c:dLbl>
              <c:idx val="0"/>
              <c:tx>
                <c:strRef>
                  <c:f>Markt!$B$7</c:f>
                  <c:strCache>
                    <c:ptCount val="1"/>
                    <c:pt idx="0">
                      <c:v>M1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{BD660FA0-5A21-4BB5-A4CE-4DB789CA0DBD}</c15:txfldGUID>
                      <c15:f>Markt!$B$7</c15:f>
                      <c15:dlblFieldTableCache>
                        <c:ptCount val="1"/>
                        <c:pt idx="0">
                          <c:v>M1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764D-4582-AB9B-683B354C4720}"/>
                </c:ext>
              </c:extLst>
            </c:dLbl>
            <c:dLbl>
              <c:idx val="1"/>
              <c:layout>
                <c:manualLayout>
                  <c:x val="-0.11479923218552905"/>
                  <c:y val="-2.0547428360919206E-3"/>
                </c:manualLayout>
              </c:layout>
              <c:tx>
                <c:strRef>
                  <c:f>Markt!$B$8</c:f>
                  <c:strCache>
                    <c:ptCount val="1"/>
                    <c:pt idx="0">
                      <c:v>M2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{E9AA5CA0-A24A-4A9F-ABE8-5D0CD5AA19D4}</c15:txfldGUID>
                      <c15:f>Markt!$B$8</c15:f>
                      <c15:dlblFieldTableCache>
                        <c:ptCount val="1"/>
                        <c:pt idx="0">
                          <c:v>M2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764D-4582-AB9B-683B354C4720}"/>
                </c:ext>
              </c:extLst>
            </c:dLbl>
            <c:dLbl>
              <c:idx val="2"/>
              <c:layout>
                <c:manualLayout>
                  <c:x val="-6.0424467607450329E-2"/>
                  <c:y val="-3.8712342408395448E-3"/>
                </c:manualLayout>
              </c:layout>
              <c:tx>
                <c:strRef>
                  <c:f>Markt!$B$9</c:f>
                  <c:strCache>
                    <c:ptCount val="1"/>
                    <c:pt idx="0">
                      <c:v>M3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{9434BB72-D6D2-45C4-A065-1BBA9EEE41A7}</c15:txfldGUID>
                      <c15:f>Markt!$B$9</c15:f>
                      <c15:dlblFieldTableCache>
                        <c:ptCount val="1"/>
                        <c:pt idx="0">
                          <c:v>M3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764D-4582-AB9B-683B354C4720}"/>
                </c:ext>
              </c:extLst>
            </c:dLbl>
            <c:dLbl>
              <c:idx val="3"/>
              <c:layout>
                <c:manualLayout>
                  <c:x val="-8.1899045053352285E-2"/>
                  <c:y val="-5.9787829679441686E-3"/>
                </c:manualLayout>
              </c:layout>
              <c:tx>
                <c:strRef>
                  <c:f>Markt!$B$10</c:f>
                  <c:strCache>
                    <c:ptCount val="1"/>
                    <c:pt idx="0">
                      <c:v>M4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{F0BA1A3B-14F8-41A6-9A2C-02DCE010FB84}</c15:txfldGUID>
                      <c15:f>Markt!$B$10</c15:f>
                      <c15:dlblFieldTableCache>
                        <c:ptCount val="1"/>
                        <c:pt idx="0">
                          <c:v>M4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764D-4582-AB9B-683B354C4720}"/>
                </c:ext>
              </c:extLst>
            </c:dLbl>
            <c:dLbl>
              <c:idx val="4"/>
              <c:layout>
                <c:manualLayout>
                  <c:x val="-7.1161816598413141E-2"/>
                  <c:y val="1.3932943705014274E-2"/>
                </c:manualLayout>
              </c:layout>
              <c:tx>
                <c:strRef>
                  <c:f>Markt!$B$11</c:f>
                  <c:strCache>
                    <c:ptCount val="1"/>
                    <c:pt idx="0">
                      <c:v>M5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{BFECB1FA-81E6-4F84-A015-4CC604EA239F}</c15:txfldGUID>
                      <c15:f>Markt!$B$11</c15:f>
                      <c15:dlblFieldTableCache>
                        <c:ptCount val="1"/>
                        <c:pt idx="0">
                          <c:v>M5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764D-4582-AB9B-683B354C4720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Markt!$B$12</c:f>
                  <c:strCache>
                    <c:ptCount val="1"/>
                    <c:pt idx="0">
                      <c:v>M6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{EA1784E2-53C5-4C69-82D9-3B64C91F5069}</c15:txfldGUID>
                      <c15:f>Markt!$B$12</c15:f>
                      <c15:dlblFieldTableCache>
                        <c:ptCount val="1"/>
                        <c:pt idx="0">
                          <c:v>M6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764D-4582-AB9B-683B354C4720}"/>
                </c:ext>
              </c:extLst>
            </c:dLbl>
            <c:dLbl>
              <c:idx val="6"/>
              <c:layout>
                <c:manualLayout>
                  <c:x val="-9.0939487902703384E-2"/>
                  <c:y val="-1.992875579165795E-3"/>
                </c:manualLayout>
              </c:layout>
              <c:tx>
                <c:strRef>
                  <c:f>Markt!$B$13</c:f>
                  <c:strCache>
                    <c:ptCount val="1"/>
                    <c:pt idx="0">
                      <c:v>M7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{FD997767-8A3E-442D-909E-26BAD0CDA16F}</c15:txfldGUID>
                      <c15:f>Markt!$B$13</c15:f>
                      <c15:dlblFieldTableCache>
                        <c:ptCount val="1"/>
                        <c:pt idx="0">
                          <c:v>M7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764D-4582-AB9B-683B354C4720}"/>
                </c:ext>
              </c:extLst>
            </c:dLbl>
            <c:dLbl>
              <c:idx val="7"/>
              <c:layout>
                <c:manualLayout>
                  <c:x val="-6.8121777544741469E-2"/>
                  <c:y val="5.9787829679441686E-3"/>
                </c:manualLayout>
              </c:layout>
              <c:tx>
                <c:strRef>
                  <c:f>Markt!$B$14</c:f>
                  <c:strCache>
                    <c:ptCount val="1"/>
                    <c:pt idx="0">
                      <c:v>M8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{60CDFF19-B11B-4BCC-B62B-34252748241E}</c15:txfldGUID>
                      <c15:f>Markt!$B$14</c15:f>
                      <c15:dlblFieldTableCache>
                        <c:ptCount val="1"/>
                        <c:pt idx="0">
                          <c:v>M8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764D-4582-AB9B-683B354C4720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{2FE2F871-BF4E-42DB-B1BE-36EF05901D6D}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764D-4582-AB9B-683B354C4720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{6520A74D-3DC3-4E64-BFEF-261F13CA93BE}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764D-4582-AB9B-683B354C4720}"/>
                </c:ext>
              </c:extLst>
            </c:dLbl>
            <c:dLbl>
              <c:idx val="10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{9D2768D1-2B9D-4BE5-BAED-FC1A8380A30E}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764D-4582-AB9B-683B354C4720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{A95BB177-5B68-4B75-BE35-1A49EC4B318F}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764D-4582-AB9B-683B354C4720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{7FD18DD5-F578-4E13-95C1-63A66B578F0D}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764D-4582-AB9B-683B354C4720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{594770BE-C38D-48C3-A698-88A58DBCE0E4}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764D-4582-AB9B-683B354C4720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{71D04D03-64BA-4B4D-96F9-CE3D234098AA}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764D-4582-AB9B-683B354C4720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{AFF1595A-5653-4BEF-A754-8A82B89EADB8}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764D-4582-AB9B-683B354C4720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{DCF193E0-7D5A-4CE1-809A-915005A1892A}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764D-4582-AB9B-683B354C4720}"/>
                </c:ext>
              </c:extLst>
            </c:dLbl>
            <c:dLbl>
              <c:idx val="17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{DA271225-28DB-41AB-B2BE-559A6A491558}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764D-4582-AB9B-683B354C4720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{46BB950C-8558-443C-B111-C4774046DCF8}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764D-4582-AB9B-683B354C4720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{8C27A930-863F-4339-8C2D-F2A7488FE1B3}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764D-4582-AB9B-683B354C472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Markt!$F$7:$F$14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</c:numCache>
            </c:numRef>
          </c:xVal>
          <c:yVal>
            <c:numRef>
              <c:f>Markt!$G$7:$G$14</c:f>
              <c:numCache>
                <c:formatCode>0</c:formatCode>
                <c:ptCount val="8"/>
                <c:pt idx="0">
                  <c:v>6</c:v>
                </c:pt>
                <c:pt idx="1">
                  <c:v>10</c:v>
                </c:pt>
              </c:numCache>
            </c:numRef>
          </c:yVal>
          <c:bubbleSize>
            <c:numRef>
              <c:f>Markt!$L$7:$L$14</c:f>
              <c:numCache>
                <c:formatCode>General</c:formatCode>
                <c:ptCount val="8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764D-4582-AB9B-683B354C4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61039200"/>
        <c:axId val="-661038656"/>
      </c:bubbleChart>
      <c:valAx>
        <c:axId val="-661039200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61038656"/>
        <c:crosses val="autoZero"/>
        <c:crossBetween val="midCat"/>
        <c:majorUnit val="1"/>
        <c:minorUnit val="0.1"/>
      </c:valAx>
      <c:valAx>
        <c:axId val="-66103865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610392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Potenzial!$E$6:$E$35</c:f>
              <c:numCache>
                <c:formatCode>General</c:formatCode>
                <c:ptCount val="30"/>
                <c:pt idx="0">
                  <c:v>1</c:v>
                </c:pt>
                <c:pt idx="1">
                  <c:v>0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-1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-2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8D-4F9D-A125-34C1A0DF1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661047904"/>
        <c:axId val="-748973456"/>
      </c:lineChart>
      <c:catAx>
        <c:axId val="-661047904"/>
        <c:scaling>
          <c:orientation val="minMax"/>
        </c:scaling>
        <c:delete val="1"/>
        <c:axPos val="b"/>
        <c:majorTickMark val="none"/>
        <c:minorTickMark val="none"/>
        <c:tickLblPos val="nextTo"/>
        <c:crossAx val="-748973456"/>
        <c:crosses val="max"/>
        <c:auto val="1"/>
        <c:lblAlgn val="ctr"/>
        <c:lblOffset val="100"/>
        <c:noMultiLvlLbl val="0"/>
      </c:catAx>
      <c:valAx>
        <c:axId val="-748973456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fr-FR"/>
          </a:p>
        </c:txPr>
        <c:crossAx val="-661047904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Forces!$B$62:$B$70</c:f>
              <c:strCache>
                <c:ptCount val="9"/>
                <c:pt idx="0">
                  <c:v>VALUE PROPOSITION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Forces!$C$62:$C$70</c:f>
              <c:numCache>
                <c:formatCode>General</c:formatCode>
                <c:ptCount val="9"/>
                <c:pt idx="0">
                  <c:v>3</c:v>
                </c:pt>
                <c:pt idx="1">
                  <c:v>2.5</c:v>
                </c:pt>
                <c:pt idx="2">
                  <c:v>3.25</c:v>
                </c:pt>
                <c:pt idx="3">
                  <c:v>2</c:v>
                </c:pt>
                <c:pt idx="4">
                  <c:v>1.5714285714285714</c:v>
                </c:pt>
                <c:pt idx="5">
                  <c:v>2.875</c:v>
                </c:pt>
                <c:pt idx="6">
                  <c:v>1.3333333333333333</c:v>
                </c:pt>
                <c:pt idx="7">
                  <c:v>0.75</c:v>
                </c:pt>
                <c:pt idx="8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94-471A-971B-FE60D68635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8979440"/>
        <c:axId val="-748975632"/>
      </c:radarChart>
      <c:catAx>
        <c:axId val="-74897944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-748975632"/>
        <c:crosses val="autoZero"/>
        <c:auto val="1"/>
        <c:lblAlgn val="ctr"/>
        <c:lblOffset val="100"/>
        <c:noMultiLvlLbl val="0"/>
      </c:catAx>
      <c:valAx>
        <c:axId val="-74897563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-7489794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8B9-43AF-89EA-C7F92BD4386E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8B9-43AF-89EA-C7F92BD4386E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8B9-43AF-89EA-C7F92BD4386E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8B9-43AF-89EA-C7F92BD4386E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8B9-43AF-89EA-C7F92BD4386E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8B9-43AF-89EA-C7F92BD4386E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8B9-43AF-89EA-C7F92BD4386E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8B9-43AF-89EA-C7F92BD4386E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8B9-43AF-89EA-C7F92BD4386E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8B9-43AF-89EA-C7F92BD4386E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8B9-43AF-89EA-C7F92BD4386E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8B9-43AF-89EA-C7F92BD4386E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8B9-43AF-89EA-C7F92BD4386E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8B9-43AF-89EA-C7F92BD4386E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8B9-43AF-89EA-C7F92BD4386E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8B9-43AF-89EA-C7F92BD4386E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8B9-43AF-89EA-C7F92BD4386E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8B9-43AF-89EA-C7F92BD4386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8B9-43AF-89EA-C7F92BD4386E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8B9-43AF-89EA-C7F92BD4386E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8B9-43AF-89EA-C7F92BD4386E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8B9-43AF-89EA-C7F92BD4386E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8B9-43AF-89EA-C7F92BD4386E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8B9-43AF-89EA-C7F92BD4386E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8B9-43AF-89EA-C7F92BD4386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8B9-43AF-89EA-C7F92BD4386E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8B9-43AF-89EA-C7F92BD4386E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8B9-43AF-89EA-C7F92BD4386E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8B9-43AF-89EA-C7F92BD4386E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8B9-43AF-89EA-C7F92BD4386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Forces!$A$119:$A$122</c:f>
              <c:numCache>
                <c:formatCode>General</c:formatCode>
                <c:ptCount val="4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xVal>
          <c:yVal>
            <c:numRef>
              <c:f>Forces!$B$119:$B$122</c:f>
              <c:numCache>
                <c:formatCode>General</c:formatCode>
                <c:ptCount val="4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yVal>
          <c:bubbleSize>
            <c:numRef>
              <c:f>Forces!$C$119:$C$122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8B9-43AF-89EA-C7F92BD43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82160"/>
        <c:axId val="-748968016"/>
      </c:bubbleChart>
      <c:valAx>
        <c:axId val="-74898216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68016"/>
        <c:crosses val="autoZero"/>
        <c:crossBetween val="midCat"/>
        <c:majorUnit val="1"/>
        <c:minorUnit val="0.1"/>
      </c:valAx>
      <c:valAx>
        <c:axId val="-74896801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8216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25F-4490-946C-CFFE43E592C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25F-4490-946C-CFFE43E592CD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F25F-4490-946C-CFFE43E592CD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25F-4490-946C-CFFE43E592CD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F25F-4490-946C-CFFE43E592C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F25F-4490-946C-CFFE43E592CD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F25F-4490-946C-CFFE43E592CD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F25F-4490-946C-CFFE43E592CD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25F-4490-946C-CFFE43E592CD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F25F-4490-946C-CFFE43E592CD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F25F-4490-946C-CFFE43E592CD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F25F-4490-946C-CFFE43E592CD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F25F-4490-946C-CFFE43E592CD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F25F-4490-946C-CFFE43E592CD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F25F-4490-946C-CFFE43E592CD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25F-4490-946C-CFFE43E592CD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25F-4490-946C-CFFE43E592CD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25F-4490-946C-CFFE43E592C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F25F-4490-946C-CFFE43E592CD}"/>
                </c:ext>
              </c:extLst>
            </c:dLbl>
            <c:dLbl>
              <c:idx val="4"/>
              <c:layout>
                <c:manualLayout>
                  <c:x val="-0.13352953308096621"/>
                  <c:y val="-1.22049651461416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F25F-4490-946C-CFFE43E592CD}"/>
                </c:ext>
              </c:extLst>
            </c:dLbl>
            <c:dLbl>
              <c:idx val="5"/>
              <c:layout>
                <c:manualLayout>
                  <c:x val="-0.1388947007387194"/>
                  <c:y val="8.874281521340345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25F-4490-946C-CFFE43E592CD}"/>
                </c:ext>
              </c:extLst>
            </c:dLbl>
            <c:dLbl>
              <c:idx val="6"/>
              <c:layout>
                <c:manualLayout>
                  <c:x val="-0.1283153074659521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25F-4490-946C-CFFE43E592CD}"/>
                </c:ext>
              </c:extLst>
            </c:dLbl>
            <c:dLbl>
              <c:idx val="7"/>
              <c:layout>
                <c:manualLayout>
                  <c:x val="-0.12219393511883324"/>
                  <c:y val="1.66399657576128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25F-4490-946C-CFFE43E592CD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25F-4490-946C-CFFE43E592CD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25F-4490-946C-CFFE43E592C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25F-4490-946C-CFFE43E592CD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25F-4490-946C-CFFE43E592CD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25F-4490-946C-CFFE43E592CD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25F-4490-946C-CFFE43E592CD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25F-4490-946C-CFFE43E592CD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Forces!$A$124:$A$131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9</c:v>
                </c:pt>
                <c:pt idx="6">
                  <c:v>5</c:v>
                </c:pt>
                <c:pt idx="7">
                  <c:v>7</c:v>
                </c:pt>
              </c:numCache>
            </c:numRef>
          </c:xVal>
          <c:yVal>
            <c:numRef>
              <c:f>Forces!$B$124:$B$131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</c:numCache>
            </c:numRef>
          </c:yVal>
          <c:bubbleSize>
            <c:numRef>
              <c:f>Forces!$C$124:$C$131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F25F-4490-946C-CFFE43E592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74544"/>
        <c:axId val="-748975088"/>
      </c:bubbleChart>
      <c:valAx>
        <c:axId val="-74897454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75088"/>
        <c:crosses val="autoZero"/>
        <c:crossBetween val="midCat"/>
        <c:majorUnit val="1"/>
        <c:minorUnit val="0.1"/>
      </c:valAx>
      <c:valAx>
        <c:axId val="-74897508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745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884-49C1-9460-1DF09E0A6FD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884-49C1-9460-1DF09E0A6FD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884-49C1-9460-1DF09E0A6FD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884-49C1-9460-1DF09E0A6FD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884-49C1-9460-1DF09E0A6FD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884-49C1-9460-1DF09E0A6FD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884-49C1-9460-1DF09E0A6FD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884-49C1-9460-1DF09E0A6FD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884-49C1-9460-1DF09E0A6FD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884-49C1-9460-1DF09E0A6FD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884-49C1-9460-1DF09E0A6FD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884-49C1-9460-1DF09E0A6FD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884-49C1-9460-1DF09E0A6FD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884-49C1-9460-1DF09E0A6FD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884-49C1-9460-1DF09E0A6FD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884-49C1-9460-1DF09E0A6FD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884-49C1-9460-1DF09E0A6FD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884-49C1-9460-1DF09E0A6FD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884-49C1-9460-1DF09E0A6FD0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884-49C1-9460-1DF09E0A6FD0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884-49C1-9460-1DF09E0A6FD0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884-49C1-9460-1DF09E0A6FD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884-49C1-9460-1DF09E0A6FD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884-49C1-9460-1DF09E0A6FD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884-49C1-9460-1DF09E0A6FD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884-49C1-9460-1DF09E0A6FD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884-49C1-9460-1DF09E0A6FD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884-49C1-9460-1DF09E0A6FD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884-49C1-9460-1DF09E0A6FD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884-49C1-9460-1DF09E0A6FD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Forces!$A$133:$A$136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Forces!$B$133:$B$136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</c:numCache>
            </c:numRef>
          </c:yVal>
          <c:bubbleSize>
            <c:numRef>
              <c:f>Forces!$C$133:$C$136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884-49C1-9460-1DF09E0A6F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71280"/>
        <c:axId val="-748977808"/>
      </c:bubbleChart>
      <c:valAx>
        <c:axId val="-7489712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77808"/>
        <c:crosses val="autoZero"/>
        <c:crossBetween val="midCat"/>
        <c:majorUnit val="1"/>
        <c:minorUnit val="0.1"/>
      </c:valAx>
      <c:valAx>
        <c:axId val="-74897780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712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43F-451B-AD46-DDDFD5C3D1E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43F-451B-AD46-DDDFD5C3D1E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43F-451B-AD46-DDDFD5C3D1E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43F-451B-AD46-DDDFD5C3D1E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43F-451B-AD46-DDDFD5C3D1E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43F-451B-AD46-DDDFD5C3D1E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43F-451B-AD46-DDDFD5C3D1E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43F-451B-AD46-DDDFD5C3D1E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43F-451B-AD46-DDDFD5C3D1E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43F-451B-AD46-DDDFD5C3D1E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43F-451B-AD46-DDDFD5C3D1E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43F-451B-AD46-DDDFD5C3D1E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43F-451B-AD46-DDDFD5C3D1E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43F-451B-AD46-DDDFD5C3D1E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43F-451B-AD46-DDDFD5C3D1E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43F-451B-AD46-DDDFD5C3D1E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43F-451B-AD46-DDDFD5C3D1E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43F-451B-AD46-DDDFD5C3D1E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43F-451B-AD46-DDDFD5C3D1E8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43F-451B-AD46-DDDFD5C3D1E8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43F-451B-AD46-DDDFD5C3D1E8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43F-451B-AD46-DDDFD5C3D1E8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43F-451B-AD46-DDDFD5C3D1E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43F-451B-AD46-DDDFD5C3D1E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43F-451B-AD46-DDDFD5C3D1E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43F-451B-AD46-DDDFD5C3D1E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43F-451B-AD46-DDDFD5C3D1E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43F-451B-AD46-DDDFD5C3D1E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43F-451B-AD46-DDDFD5C3D1E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43F-451B-AD46-DDDFD5C3D1E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Forces!$A$138:$A$140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Forces!$B$138:$B$140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yVal>
          <c:bubbleSize>
            <c:numRef>
              <c:f>Forces!$C$138:$C$140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43F-451B-AD46-DDDFD5C3D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69648"/>
        <c:axId val="-748982704"/>
      </c:bubbleChart>
      <c:valAx>
        <c:axId val="-74896964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82704"/>
        <c:crosses val="autoZero"/>
        <c:crossBetween val="midCat"/>
        <c:majorUnit val="1"/>
        <c:minorUnit val="0.1"/>
      </c:valAx>
      <c:valAx>
        <c:axId val="-74898270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696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56B-40AD-A5CD-3A051D1035B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56B-40AD-A5CD-3A051D1035B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56B-40AD-A5CD-3A051D1035B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56B-40AD-A5CD-3A051D1035B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56B-40AD-A5CD-3A051D1035B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56B-40AD-A5CD-3A051D1035B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956B-40AD-A5CD-3A051D1035B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956B-40AD-A5CD-3A051D1035B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956B-40AD-A5CD-3A051D1035B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56B-40AD-A5CD-3A051D1035B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956B-40AD-A5CD-3A051D1035B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56B-40AD-A5CD-3A051D1035B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956B-40AD-A5CD-3A051D1035B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956B-40AD-A5CD-3A051D1035B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956B-40AD-A5CD-3A051D1035B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956B-40AD-A5CD-3A051D1035B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56B-40AD-A5CD-3A051D1035B7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956B-40AD-A5CD-3A051D1035B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56B-40AD-A5CD-3A051D1035B7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56B-40AD-A5CD-3A051D1035B7}"/>
                </c:ext>
              </c:extLst>
            </c:dLbl>
            <c:dLbl>
              <c:idx val="5"/>
              <c:layout>
                <c:manualLayout>
                  <c:x val="-0.13414974048429978"/>
                  <c:y val="-1.44227711874770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56B-40AD-A5CD-3A051D1035B7}"/>
                </c:ext>
              </c:extLst>
            </c:dLbl>
            <c:dLbl>
              <c:idx val="6"/>
              <c:layout>
                <c:manualLayout>
                  <c:x val="-0.1283156810848698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56B-40AD-A5CD-3A051D1035B7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56B-40AD-A5CD-3A051D1035B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956B-40AD-A5CD-3A051D1035B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56B-40AD-A5CD-3A051D1035B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956B-40AD-A5CD-3A051D1035B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56B-40AD-A5CD-3A051D1035B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956B-40AD-A5CD-3A051D1035B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956B-40AD-A5CD-3A051D1035B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956B-40AD-A5CD-3A051D1035B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Forces!$A$142:$A$148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xVal>
          <c:yVal>
            <c:numRef>
              <c:f>Forces!$B$142:$B$148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</c:numCache>
            </c:numRef>
          </c:yVal>
          <c:bubbleSize>
            <c:numRef>
              <c:f>Forces!$C$142:$C$148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956B-40AD-A5CD-3A051D103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79984"/>
        <c:axId val="-748978896"/>
      </c:bubbleChart>
      <c:valAx>
        <c:axId val="-74897998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78896"/>
        <c:crosses val="autoZero"/>
        <c:crossBetween val="midCat"/>
        <c:majorUnit val="1"/>
        <c:minorUnit val="0.1"/>
      </c:valAx>
      <c:valAx>
        <c:axId val="-74897889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7998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A34-43A0-B6CB-0D20183CA3D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A34-43A0-B6CB-0D20183CA3D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A34-43A0-B6CB-0D20183CA3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A34-43A0-B6CB-0D20183CA3D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A34-43A0-B6CB-0D20183CA3D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A34-43A0-B6CB-0D20183CA3D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A34-43A0-B6CB-0D20183CA3D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A34-43A0-B6CB-0D20183CA3D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A34-43A0-B6CB-0D20183CA3D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A34-43A0-B6CB-0D20183CA3D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A34-43A0-B6CB-0D20183CA3D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A34-43A0-B6CB-0D20183CA3D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A34-43A0-B6CB-0D20183CA3D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A34-43A0-B6CB-0D20183CA3D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A34-43A0-B6CB-0D20183CA3DF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A34-43A0-B6CB-0D20183CA3DF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A34-43A0-B6CB-0D20183CA3DF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A34-43A0-B6CB-0D20183CA3D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A34-43A0-B6CB-0D20183CA3DF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A34-43A0-B6CB-0D20183CA3DF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A34-43A0-B6CB-0D20183CA3DF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A34-43A0-B6CB-0D20183CA3DF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A34-43A0-B6CB-0D20183CA3DF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A34-43A0-B6CB-0D20183CA3DF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A34-43A0-B6CB-0D20183CA3D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A34-43A0-B6CB-0D20183CA3DF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A34-43A0-B6CB-0D20183CA3DF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A34-43A0-B6CB-0D20183CA3DF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A34-43A0-B6CB-0D20183CA3DF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A34-43A0-B6CB-0D20183CA3DF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Forces!$A$150:$A$153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Forces!$B$150:$B$153</c:f>
              <c:numCache>
                <c:formatCode>General</c:formatCode>
                <c:ptCount val="4"/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Forces!$C$150:$C$153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A34-43A0-B6CB-0D20183CA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76720"/>
        <c:axId val="-748974000"/>
      </c:bubbleChart>
      <c:valAx>
        <c:axId val="-74897672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74000"/>
        <c:crosses val="autoZero"/>
        <c:crossBetween val="midCat"/>
        <c:majorUnit val="1"/>
        <c:minorUnit val="0.1"/>
      </c:valAx>
      <c:valAx>
        <c:axId val="-74897400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767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8EA-4FEF-9D3B-359A9FA9C9E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8EA-4FEF-9D3B-359A9FA9C9E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8EA-4FEF-9D3B-359A9FA9C9E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8EA-4FEF-9D3B-359A9FA9C9E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8EA-4FEF-9D3B-359A9FA9C9E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8EA-4FEF-9D3B-359A9FA9C9E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8EA-4FEF-9D3B-359A9FA9C9E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8EA-4FEF-9D3B-359A9FA9C9E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8EA-4FEF-9D3B-359A9FA9C9E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8EA-4FEF-9D3B-359A9FA9C9E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8EA-4FEF-9D3B-359A9FA9C9E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8EA-4FEF-9D3B-359A9FA9C9E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8EA-4FEF-9D3B-359A9FA9C9E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8EA-4FEF-9D3B-359A9FA9C9E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8EA-4FEF-9D3B-359A9FA9C9E1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8EA-4FEF-9D3B-359A9FA9C9E1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68EA-4FEF-9D3B-359A9FA9C9E1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8EA-4FEF-9D3B-359A9FA9C9E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8EA-4FEF-9D3B-359A9FA9C9E1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8EA-4FEF-9D3B-359A9FA9C9E1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8EA-4FEF-9D3B-359A9FA9C9E1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8EA-4FEF-9D3B-359A9FA9C9E1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68EA-4FEF-9D3B-359A9FA9C9E1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8EA-4FEF-9D3B-359A9FA9C9E1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68EA-4FEF-9D3B-359A9FA9C9E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68EA-4FEF-9D3B-359A9FA9C9E1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68EA-4FEF-9D3B-359A9FA9C9E1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8EA-4FEF-9D3B-359A9FA9C9E1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68EA-4FEF-9D3B-359A9FA9C9E1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68EA-4FEF-9D3B-359A9FA9C9E1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Forces!$A$155:$A$157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Forces!$B$155:$B$157</c:f>
              <c:numCache>
                <c:formatCode>General</c:formatCode>
                <c:ptCount val="3"/>
                <c:pt idx="0">
                  <c:v>4</c:v>
                </c:pt>
              </c:numCache>
            </c:numRef>
          </c:yVal>
          <c:bubbleSize>
            <c:numRef>
              <c:f>Forces!$C$155:$C$157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68EA-4FEF-9D3B-359A9FA9C9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60864"/>
        <c:axId val="-748964672"/>
      </c:bubbleChart>
      <c:valAx>
        <c:axId val="-74896086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64672"/>
        <c:crosses val="autoZero"/>
        <c:crossBetween val="midCat"/>
        <c:majorUnit val="1"/>
        <c:minorUnit val="0.1"/>
      </c:valAx>
      <c:valAx>
        <c:axId val="-74896467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6086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D84-4C10-B222-F2FFFCB8E88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D84-4C10-B222-F2FFFCB8E88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D84-4C10-B222-F2FFFCB8E88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BD84-4C10-B222-F2FFFCB8E88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D84-4C10-B222-F2FFFCB8E88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D84-4C10-B222-F2FFFCB8E88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D84-4C10-B222-F2FFFCB8E88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D84-4C10-B222-F2FFFCB8E88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D84-4C10-B222-F2FFFCB8E88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D84-4C10-B222-F2FFFCB8E88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D84-4C10-B222-F2FFFCB8E88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D84-4C10-B222-F2FFFCB8E88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D84-4C10-B222-F2FFFCB8E88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D84-4C10-B222-F2FFFCB8E88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D84-4C10-B222-F2FFFCB8E88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BD84-4C10-B222-F2FFFCB8E88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BD84-4C10-B222-F2FFFCB8E88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BD84-4C10-B222-F2FFFCB8E8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D84-4C10-B222-F2FFFCB8E88A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BD84-4C10-B222-F2FFFCB8E88A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D84-4C10-B222-F2FFFCB8E88A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D84-4C10-B222-F2FFFCB8E88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D84-4C10-B222-F2FFFCB8E88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D84-4C10-B222-F2FFFCB8E88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D84-4C10-B222-F2FFFCB8E88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D84-4C10-B222-F2FFFCB8E88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D84-4C10-B222-F2FFFCB8E88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D84-4C10-B222-F2FFFCB8E88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D84-4C10-B222-F2FFFCB8E88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D84-4C10-B222-F2FFFCB8E88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Forces!$A$159:$A$162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Forces!$B$159:$B$162</c:f>
              <c:numCache>
                <c:formatCode>General</c:formatCode>
                <c:ptCount val="4"/>
                <c:pt idx="0">
                  <c:v>3</c:v>
                </c:pt>
              </c:numCache>
            </c:numRef>
          </c:yVal>
          <c:bubbleSize>
            <c:numRef>
              <c:f>Forces!$C$159:$C$162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BD84-4C10-B222-F2FFFCB8E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53792"/>
        <c:axId val="-748963584"/>
      </c:bubbleChart>
      <c:valAx>
        <c:axId val="-74895379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63584"/>
        <c:crosses val="autoZero"/>
        <c:crossBetween val="midCat"/>
        <c:majorUnit val="1"/>
        <c:minorUnit val="0.1"/>
      </c:valAx>
      <c:valAx>
        <c:axId val="-74896358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5379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CCC-4AA4-B12F-72EB7A2DBBF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CCC-4AA4-B12F-72EB7A2DBBF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CCC-4AA4-B12F-72EB7A2DBBF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CCC-4AA4-B12F-72EB7A2DBBF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CCC-4AA4-B12F-72EB7A2DBBF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CCC-4AA4-B12F-72EB7A2DBBF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CCC-4AA4-B12F-72EB7A2DBBF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CCC-4AA4-B12F-72EB7A2DBBF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CCC-4AA4-B12F-72EB7A2DBBF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CCC-4AA4-B12F-72EB7A2DBBF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CCC-4AA4-B12F-72EB7A2DBBF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CCC-4AA4-B12F-72EB7A2DBBF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CCC-4AA4-B12F-72EB7A2DBBF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CCC-4AA4-B12F-72EB7A2DBBF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CCC-4AA4-B12F-72EB7A2DBBF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CCC-4AA4-B12F-72EB7A2DBBF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CCC-4AA4-B12F-72EB7A2DBBF6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CCC-4AA4-B12F-72EB7A2DBBF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CCC-4AA4-B12F-72EB7A2DBBF6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CCC-4AA4-B12F-72EB7A2DBBF6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CCC-4AA4-B12F-72EB7A2DBBF6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CCC-4AA4-B12F-72EB7A2DBBF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CCC-4AA4-B12F-72EB7A2DBBF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CCC-4AA4-B12F-72EB7A2DBBF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CCC-4AA4-B12F-72EB7A2DBBF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CCC-4AA4-B12F-72EB7A2DBBF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CCC-4AA4-B12F-72EB7A2DBBF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CCC-4AA4-B12F-72EB7A2DBBF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CCC-4AA4-B12F-72EB7A2DBBF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CCC-4AA4-B12F-72EB7A2DBBF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Forces!$A$164:$A$165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Forces!$B$164:$B$165</c:f>
              <c:numCache>
                <c:formatCode>General</c:formatCode>
                <c:ptCount val="2"/>
                <c:pt idx="1">
                  <c:v>3</c:v>
                </c:pt>
              </c:numCache>
            </c:numRef>
          </c:yVal>
          <c:bubbleSize>
            <c:numRef>
              <c:f>Forces!$C$164:$C$165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CCC-4AA4-B12F-72EB7A2DB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52704"/>
        <c:axId val="-748957056"/>
      </c:bubbleChart>
      <c:valAx>
        <c:axId val="-7489527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57056"/>
        <c:crosses val="autoZero"/>
        <c:crossBetween val="midCat"/>
        <c:majorUnit val="1"/>
        <c:minorUnit val="0.1"/>
      </c:valAx>
      <c:valAx>
        <c:axId val="-74895705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527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Forces!$I$116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Forces!$H$117:$H$121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Forces!$I$117:$I$121</c:f>
              <c:numCache>
                <c:formatCode>_ * #,##0_ ;_ * \-#,##0_ ;_ * "-"??_ ;_ @_ </c:formatCode>
                <c:ptCount val="5"/>
                <c:pt idx="0">
                  <c:v>3</c:v>
                </c:pt>
                <c:pt idx="1">
                  <c:v>9</c:v>
                </c:pt>
                <c:pt idx="2">
                  <c:v>9</c:v>
                </c:pt>
                <c:pt idx="3">
                  <c:v>5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87-4456-B214-8CE7787D3B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48961952"/>
        <c:axId val="-748961408"/>
      </c:barChart>
      <c:catAx>
        <c:axId val="-7489619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748961408"/>
        <c:crosses val="autoZero"/>
        <c:auto val="1"/>
        <c:lblAlgn val="ctr"/>
        <c:lblOffset val="100"/>
        <c:noMultiLvlLbl val="0"/>
      </c:catAx>
      <c:valAx>
        <c:axId val="-748961408"/>
        <c:scaling>
          <c:orientation val="minMax"/>
        </c:scaling>
        <c:delete val="0"/>
        <c:axPos val="b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7489619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Chances!$B$82:$B$90</c:f>
              <c:strCache>
                <c:ptCount val="9"/>
                <c:pt idx="0">
                  <c:v>VALUE PROPOSITION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Chances!$C$82:$C$90</c:f>
              <c:numCache>
                <c:formatCode>General</c:formatCode>
                <c:ptCount val="9"/>
                <c:pt idx="0">
                  <c:v>3.1428571428571428</c:v>
                </c:pt>
                <c:pt idx="1">
                  <c:v>2.75</c:v>
                </c:pt>
                <c:pt idx="2">
                  <c:v>3</c:v>
                </c:pt>
                <c:pt idx="3">
                  <c:v>3</c:v>
                </c:pt>
                <c:pt idx="4">
                  <c:v>2.8571428571428568</c:v>
                </c:pt>
                <c:pt idx="5">
                  <c:v>2.875</c:v>
                </c:pt>
                <c:pt idx="6">
                  <c:v>2.833333333333333</c:v>
                </c:pt>
                <c:pt idx="7">
                  <c:v>3</c:v>
                </c:pt>
                <c:pt idx="8">
                  <c:v>4.125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4B-44EF-B3BC-01ECF87EA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8959232"/>
        <c:axId val="-748956512"/>
      </c:radarChart>
      <c:catAx>
        <c:axId val="-74895923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-748956512"/>
        <c:crosses val="autoZero"/>
        <c:auto val="1"/>
        <c:lblAlgn val="ctr"/>
        <c:lblOffset val="100"/>
        <c:noMultiLvlLbl val="0"/>
      </c:catAx>
      <c:valAx>
        <c:axId val="-7489565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-74895923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150-4D40-BB72-446D32710559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2150-4D40-BB72-446D32710559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150-4D40-BB72-446D32710559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150-4D40-BB72-446D32710559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150-4D40-BB72-446D32710559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150-4D40-BB72-446D32710559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150-4D40-BB72-446D32710559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150-4D40-BB72-446D32710559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150-4D40-BB72-446D32710559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150-4D40-BB72-446D32710559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150-4D40-BB72-446D32710559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2150-4D40-BB72-446D32710559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2150-4D40-BB72-446D32710559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2150-4D40-BB72-446D32710559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2150-4D40-BB72-446D32710559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2150-4D40-BB72-446D32710559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2150-4D40-BB72-446D32710559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2150-4D40-BB72-446D3271055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2150-4D40-BB72-446D32710559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2150-4D40-BB72-446D32710559}"/>
                </c:ext>
              </c:extLst>
            </c:dLbl>
            <c:dLbl>
              <c:idx val="5"/>
              <c:layout>
                <c:manualLayout>
                  <c:x val="-0.16261950201081701"/>
                  <c:y val="1.28550028807374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2150-4D40-BB72-446D32710559}"/>
                </c:ext>
              </c:extLst>
            </c:dLbl>
            <c:dLbl>
              <c:idx val="6"/>
              <c:layout>
                <c:manualLayout>
                  <c:x val="-0.1520404823569674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2150-4D40-BB72-446D32710559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2150-4D40-BB72-446D32710559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2150-4D40-BB72-446D32710559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2150-4D40-BB72-446D3271055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2150-4D40-BB72-446D32710559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2150-4D40-BB72-446D32710559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2150-4D40-BB72-446D32710559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2150-4D40-BB72-446D32710559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2150-4D40-BB72-446D32710559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Chances!$A$134:$A$140</c:f>
              <c:numCache>
                <c:formatCode>General</c:formatCode>
                <c:ptCount val="7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</c:numCache>
            </c:numRef>
          </c:xVal>
          <c:yVal>
            <c:numRef>
              <c:f>Chances!$B$134:$B$140</c:f>
              <c:numCache>
                <c:formatCode>General</c:formatCode>
                <c:ptCount val="7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5</c:v>
                </c:pt>
              </c:numCache>
            </c:numRef>
          </c:yVal>
          <c:bubbleSize>
            <c:numRef>
              <c:f>Chances!$C$134:$C$140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2150-4D40-BB72-446D327105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52160"/>
        <c:axId val="-748951616"/>
      </c:bubbleChart>
      <c:valAx>
        <c:axId val="-74895216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51616"/>
        <c:crosses val="autoZero"/>
        <c:crossBetween val="midCat"/>
        <c:majorUnit val="1"/>
        <c:minorUnit val="0.1"/>
      </c:valAx>
      <c:valAx>
        <c:axId val="-74895161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5216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8E3-4635-8569-C857C7851AA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8E3-4635-8569-C857C7851AA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8E3-4635-8569-C857C7851AA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8E3-4635-8569-C857C7851AA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8E3-4635-8569-C857C7851AA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8E3-4635-8569-C857C7851AA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8E3-4635-8569-C857C7851AA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8E3-4635-8569-C857C7851AA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8E3-4635-8569-C857C7851AA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8E3-4635-8569-C857C7851AA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8E3-4635-8569-C857C7851AA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8E3-4635-8569-C857C7851AA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8E3-4635-8569-C857C7851AA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8E3-4635-8569-C857C7851AA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8E3-4635-8569-C857C7851AA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8E3-4635-8569-C857C7851AA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8E3-4635-8569-C857C7851AA7}"/>
                </c:ext>
              </c:extLst>
            </c:dLbl>
            <c:dLbl>
              <c:idx val="2"/>
              <c:layout>
                <c:manualLayout>
                  <c:x val="-0.16328379644643576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8E3-4635-8569-C857C7851AA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8E3-4635-8569-C857C7851AA7}"/>
                </c:ext>
              </c:extLst>
            </c:dLbl>
            <c:dLbl>
              <c:idx val="4"/>
              <c:layout>
                <c:manualLayout>
                  <c:x val="-0.15725433435306391"/>
                  <c:y val="-1.915370334805710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8E3-4635-8569-C857C7851AA7}"/>
                </c:ext>
              </c:extLst>
            </c:dLbl>
            <c:dLbl>
              <c:idx val="5"/>
              <c:layout>
                <c:manualLayout>
                  <c:x val="-0.16261950201081701"/>
                  <c:y val="-2.61693873631649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8E3-4635-8569-C857C7851AA7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8E3-4635-8569-C857C7851AA7}"/>
                </c:ext>
              </c:extLst>
            </c:dLbl>
            <c:dLbl>
              <c:idx val="7"/>
              <c:layout>
                <c:manualLayout>
                  <c:x val="-0.13168385562767224"/>
                  <c:y val="8.8742077971960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8E3-4635-8569-C857C7851AA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8E3-4635-8569-C857C7851AA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8E3-4635-8569-C857C7851AA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8E3-4635-8569-C857C7851AA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8E3-4635-8569-C857C7851AA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8E3-4635-8569-C857C7851AA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8E3-4635-8569-C857C7851AA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8E3-4635-8569-C857C7851AA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Chances!$A$142:$A$149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Chances!$B$142:$B$149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</c:numCache>
            </c:numRef>
          </c:yVal>
          <c:bubbleSize>
            <c:numRef>
              <c:f>Chances!$C$142:$C$149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8E3-4635-8569-C857C7851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748954880"/>
        <c:axId val="-748966304"/>
      </c:bubbleChart>
      <c:valAx>
        <c:axId val="-7489548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748966304"/>
        <c:crosses val="autoZero"/>
        <c:crossBetween val="midCat"/>
        <c:majorUnit val="1"/>
        <c:minorUnit val="0.1"/>
      </c:valAx>
      <c:valAx>
        <c:axId val="-74896630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7489548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6F4-48C6-AE1A-7329C724C18E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6F4-48C6-AE1A-7329C724C18E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6F4-48C6-AE1A-7329C724C18E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6F4-48C6-AE1A-7329C724C18E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6F4-48C6-AE1A-7329C724C18E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6F4-48C6-AE1A-7329C724C18E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6F4-48C6-AE1A-7329C724C18E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6F4-48C6-AE1A-7329C724C18E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6F4-48C6-AE1A-7329C724C18E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6F4-48C6-AE1A-7329C724C18E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6F4-48C6-AE1A-7329C724C18E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6F4-48C6-AE1A-7329C724C18E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6F4-48C6-AE1A-7329C724C18E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6F4-48C6-AE1A-7329C724C18E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6F4-48C6-AE1A-7329C724C18E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76F4-48C6-AE1A-7329C724C18E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6F4-48C6-AE1A-7329C724C18E}"/>
                </c:ext>
              </c:extLst>
            </c:dLbl>
            <c:dLbl>
              <c:idx val="2"/>
              <c:layout>
                <c:manualLayout>
                  <c:x val="-0.14904891568317713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6F4-48C6-AE1A-7329C724C18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6F4-48C6-AE1A-7329C724C18E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6F4-48C6-AE1A-7329C724C18E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76F4-48C6-AE1A-7329C724C18E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76F4-48C6-AE1A-7329C724C18E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76F4-48C6-AE1A-7329C724C18E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6F4-48C6-AE1A-7329C724C18E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76F4-48C6-AE1A-7329C724C18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76F4-48C6-AE1A-7329C724C18E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76F4-48C6-AE1A-7329C724C18E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76F4-48C6-AE1A-7329C724C18E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76F4-48C6-AE1A-7329C724C18E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76F4-48C6-AE1A-7329C724C18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Chances!$A$151:$A$153</c:f>
              <c:numCache>
                <c:formatCode>General</c:formatCode>
                <c:ptCount val="3"/>
                <c:pt idx="0">
                  <c:v>10</c:v>
                </c:pt>
                <c:pt idx="1">
                  <c:v>4</c:v>
                </c:pt>
                <c:pt idx="2">
                  <c:v>10</c:v>
                </c:pt>
              </c:numCache>
            </c:numRef>
          </c:xVal>
          <c:yVal>
            <c:numRef>
              <c:f>Chances!$B$151:$B$153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Chances!$C$151:$C$153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76F4-48C6-AE1A-7329C724C1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52400"/>
        <c:axId val="-646158928"/>
      </c:bubbleChart>
      <c:valAx>
        <c:axId val="-64615240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58928"/>
        <c:crosses val="autoZero"/>
        <c:crossBetween val="midCat"/>
        <c:majorUnit val="1"/>
        <c:minorUnit val="0.1"/>
      </c:valAx>
      <c:valAx>
        <c:axId val="-64615892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524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F7B-49FC-A914-19D97BE4C14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F7B-49FC-A914-19D97BE4C14D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F7B-49FC-A914-19D97BE4C14D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F7B-49FC-A914-19D97BE4C14D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F7B-49FC-A914-19D97BE4C14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F7B-49FC-A914-19D97BE4C14D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F7B-49FC-A914-19D97BE4C14D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F7B-49FC-A914-19D97BE4C14D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F7B-49FC-A914-19D97BE4C14D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F7B-49FC-A914-19D97BE4C14D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F7B-49FC-A914-19D97BE4C14D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F7B-49FC-A914-19D97BE4C14D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F7B-49FC-A914-19D97BE4C14D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F7B-49FC-A914-19D97BE4C14D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F7B-49FC-A914-19D97BE4C14D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F7B-49FC-A914-19D97BE4C14D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F7B-49FC-A914-19D97BE4C14D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F7B-49FC-A914-19D97BE4C14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4.4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F7B-49FC-A914-19D97BE4C14D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F7B-49FC-A914-19D97BE4C14D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F7B-49FC-A914-19D97BE4C14D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F7B-49FC-A914-19D97BE4C14D}"/>
                </c:ext>
              </c:extLst>
            </c:dLbl>
            <c:dLbl>
              <c:idx val="7"/>
              <c:layout>
                <c:manualLayout>
                  <c:x val="-0.14591873639093092"/>
                  <c:y val="2.370142756545735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F7B-49FC-A914-19D97BE4C14D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F7B-49FC-A914-19D97BE4C14D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F7B-49FC-A914-19D97BE4C14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F7B-49FC-A914-19D97BE4C14D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F7B-49FC-A914-19D97BE4C14D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F7B-49FC-A914-19D97BE4C14D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F7B-49FC-A914-19D97BE4C14D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F7B-49FC-A914-19D97BE4C14D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Chances!$A$155:$A$162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Chances!$B$155:$B$162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</c:numCache>
            </c:numRef>
          </c:yVal>
          <c:bubbleSize>
            <c:numRef>
              <c:f>Chances!$C$155:$C$162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F7B-49FC-A914-19D97BE4C1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61648"/>
        <c:axId val="-646164368"/>
      </c:bubbleChart>
      <c:valAx>
        <c:axId val="-64616164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64368"/>
        <c:crosses val="autoZero"/>
        <c:crossBetween val="midCat"/>
        <c:majorUnit val="1"/>
        <c:minorUnit val="0.1"/>
      </c:valAx>
      <c:valAx>
        <c:axId val="-64616436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616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C4B-41B3-B6CA-0AEC884E594C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C4B-41B3-B6CA-0AEC884E594C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C4B-41B3-B6CA-0AEC884E594C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C4B-41B3-B6CA-0AEC884E594C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C4B-41B3-B6CA-0AEC884E594C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C4B-41B3-B6CA-0AEC884E594C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C4B-41B3-B6CA-0AEC884E594C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C4B-41B3-B6CA-0AEC884E594C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C4B-41B3-B6CA-0AEC884E594C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C4B-41B3-B6CA-0AEC884E594C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C4B-41B3-B6CA-0AEC884E594C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C4B-41B3-B6CA-0AEC884E594C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C4B-41B3-B6CA-0AEC884E594C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C4B-41B3-B6CA-0AEC884E594C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C4B-41B3-B6CA-0AEC884E594C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C4B-41B3-B6CA-0AEC884E594C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C4B-41B3-B6CA-0AEC884E594C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C4B-41B3-B6CA-0AEC884E594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C4B-41B3-B6CA-0AEC884E594C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C4B-41B3-B6CA-0AEC884E594C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C4B-41B3-B6CA-0AEC884E594C}"/>
                </c:ext>
              </c:extLst>
            </c:dLbl>
            <c:dLbl>
              <c:idx val="6"/>
              <c:layout>
                <c:manualLayout>
                  <c:x val="-0.1615300292468888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C4B-41B3-B6CA-0AEC884E594C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C4B-41B3-B6CA-0AEC884E594C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C4B-41B3-B6CA-0AEC884E594C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C4B-41B3-B6CA-0AEC884E594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C4B-41B3-B6CA-0AEC884E594C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C4B-41B3-B6CA-0AEC884E594C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C4B-41B3-B6CA-0AEC884E594C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C4B-41B3-B6CA-0AEC884E594C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C4B-41B3-B6CA-0AEC884E594C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Chances!$A$164:$A$170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Chances!$B$164:$B$170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Chances!$C$164:$C$170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DC4B-41B3-B6CA-0AEC884E5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51856"/>
        <c:axId val="-646157296"/>
      </c:bubbleChart>
      <c:valAx>
        <c:axId val="-64615185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57296"/>
        <c:crosses val="autoZero"/>
        <c:crossBetween val="midCat"/>
        <c:majorUnit val="1"/>
        <c:minorUnit val="0.1"/>
      </c:valAx>
      <c:valAx>
        <c:axId val="-64615729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5185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E75-48BB-A824-E6AA2F07371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E75-48BB-A824-E6AA2F07371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E75-48BB-A824-E6AA2F07371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E75-48BB-A824-E6AA2F07371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E75-48BB-A824-E6AA2F07371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E75-48BB-A824-E6AA2F07371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E75-48BB-A824-E6AA2F07371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E75-48BB-A824-E6AA2F07371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E75-48BB-A824-E6AA2F07371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E75-48BB-A824-E6AA2F07371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E75-48BB-A824-E6AA2F07371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E75-48BB-A824-E6AA2F07371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E75-48BB-A824-E6AA2F07371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E75-48BB-A824-E6AA2F07371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E75-48BB-A824-E6AA2F073712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E75-48BB-A824-E6AA2F073712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E75-48BB-A824-E6AA2F073712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E75-48BB-A824-E6AA2F07371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E75-48BB-A824-E6AA2F073712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6.5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E75-48BB-A824-E6AA2F073712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E75-48BB-A824-E6AA2F073712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E75-48BB-A824-E6AA2F073712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E75-48BB-A824-E6AA2F073712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E75-48BB-A824-E6AA2F073712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E75-48BB-A824-E6AA2F073712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E75-48BB-A824-E6AA2F073712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E75-48BB-A824-E6AA2F073712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E75-48BB-A824-E6AA2F073712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E75-48BB-A824-E6AA2F073712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E75-48BB-A824-E6AA2F07371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Chances!$A$172:$A$178</c:f>
              <c:numCache>
                <c:formatCode>General</c:formatCode>
                <c:ptCount val="7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</c:numCache>
            </c:numRef>
          </c:xVal>
          <c:yVal>
            <c:numRef>
              <c:f>Chances!$B$172:$B$178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Chances!$C$172:$C$178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E75-48BB-A824-E6AA2F0737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52944"/>
        <c:axId val="-646160560"/>
      </c:bubbleChart>
      <c:valAx>
        <c:axId val="-64615294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60560"/>
        <c:crosses val="autoZero"/>
        <c:crossBetween val="midCat"/>
        <c:majorUnit val="1"/>
        <c:minorUnit val="0.1"/>
      </c:valAx>
      <c:valAx>
        <c:axId val="-6461605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529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2E1-4DDE-98F7-D372EC2691F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2E1-4DDE-98F7-D372EC2691F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2E1-4DDE-98F7-D372EC2691F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2E1-4DDE-98F7-D372EC2691F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2E1-4DDE-98F7-D372EC2691F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2E1-4DDE-98F7-D372EC2691F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92E1-4DDE-98F7-D372EC2691F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92E1-4DDE-98F7-D372EC2691F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92E1-4DDE-98F7-D372EC2691F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2E1-4DDE-98F7-D372EC2691F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92E1-4DDE-98F7-D372EC2691F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2E1-4DDE-98F7-D372EC2691F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92E1-4DDE-98F7-D372EC2691F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92E1-4DDE-98F7-D372EC2691F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92E1-4DDE-98F7-D372EC2691F1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92E1-4DDE-98F7-D372EC2691F1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2E1-4DDE-98F7-D372EC2691F1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92E1-4DDE-98F7-D372EC2691F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7.4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2E1-4DDE-98F7-D372EC2691F1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7.5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2E1-4DDE-98F7-D372EC2691F1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2E1-4DDE-98F7-D372EC2691F1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2E1-4DDE-98F7-D372EC2691F1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2E1-4DDE-98F7-D372EC2691F1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92E1-4DDE-98F7-D372EC2691F1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2E1-4DDE-98F7-D372EC2691F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92E1-4DDE-98F7-D372EC2691F1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2E1-4DDE-98F7-D372EC2691F1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92E1-4DDE-98F7-D372EC2691F1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92E1-4DDE-98F7-D372EC2691F1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92E1-4DDE-98F7-D372EC2691F1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Chances!$A$180:$A$185</c:f>
              <c:numCache>
                <c:formatCode>General</c:formatCode>
                <c:ptCount val="6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</c:numCache>
            </c:numRef>
          </c:xVal>
          <c:yVal>
            <c:numRef>
              <c:f>Chances!$B$180:$B$185</c:f>
              <c:numCache>
                <c:formatCode>General</c:formatCode>
                <c:ptCount val="6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yVal>
          <c:bubbleSize>
            <c:numRef>
              <c:f>Chances!$C$180:$C$185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92E1-4DDE-98F7-D372EC2691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50768"/>
        <c:axId val="-646158384"/>
      </c:bubbleChart>
      <c:valAx>
        <c:axId val="-64615076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58384"/>
        <c:crosses val="autoZero"/>
        <c:crossBetween val="midCat"/>
        <c:majorUnit val="1"/>
        <c:minorUnit val="0.1"/>
      </c:valAx>
      <c:valAx>
        <c:axId val="-64615838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5076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F29-4029-92C0-133A61E0DF1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F29-4029-92C0-133A61E0DF1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F29-4029-92C0-133A61E0DF1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F29-4029-92C0-133A61E0DF1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F29-4029-92C0-133A61E0DF1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F29-4029-92C0-133A61E0DF1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F29-4029-92C0-133A61E0DF1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F29-4029-92C0-133A61E0DF1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F29-4029-92C0-133A61E0DF1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F29-4029-92C0-133A61E0DF1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F29-4029-92C0-133A61E0DF1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F29-4029-92C0-133A61E0DF1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F29-4029-92C0-133A61E0DF1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F29-4029-92C0-133A61E0DF1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F29-4029-92C0-133A61E0DF1F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F29-4029-92C0-133A61E0DF1F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F29-4029-92C0-133A61E0DF1F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F29-4029-92C0-133A61E0DF1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F29-4029-92C0-133A61E0DF1F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F29-4029-92C0-133A61E0DF1F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F29-4029-92C0-133A61E0DF1F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F29-4029-92C0-133A61E0DF1F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F29-4029-92C0-133A61E0DF1F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F29-4029-92C0-133A61E0DF1F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F29-4029-92C0-133A61E0DF1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F29-4029-92C0-133A61E0DF1F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F29-4029-92C0-133A61E0DF1F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F29-4029-92C0-133A61E0DF1F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F29-4029-92C0-133A61E0DF1F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F29-4029-92C0-133A61E0DF1F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Chances!$A$187:$A$191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2</c:v>
                </c:pt>
                <c:pt idx="3">
                  <c:v>6</c:v>
                </c:pt>
                <c:pt idx="4">
                  <c:v>7</c:v>
                </c:pt>
              </c:numCache>
            </c:numRef>
          </c:xVal>
          <c:yVal>
            <c:numRef>
              <c:f>Chances!$B$187:$B$191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yVal>
          <c:bubbleSize>
            <c:numRef>
              <c:f>Chances!$C$187:$C$191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F29-4029-92C0-133A61E0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49680"/>
        <c:axId val="-646155664"/>
      </c:bubbleChart>
      <c:valAx>
        <c:axId val="-6461496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55664"/>
        <c:crosses val="autoZero"/>
        <c:crossBetween val="midCat"/>
        <c:majorUnit val="1"/>
        <c:minorUnit val="0.1"/>
      </c:valAx>
      <c:valAx>
        <c:axId val="-64615566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496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5BC-4906-8D9B-EEB9B608381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5BC-4906-8D9B-EEB9B608381D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5BC-4906-8D9B-EEB9B608381D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5BC-4906-8D9B-EEB9B608381D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5BC-4906-8D9B-EEB9B608381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5BC-4906-8D9B-EEB9B608381D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5BC-4906-8D9B-EEB9B608381D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5BC-4906-8D9B-EEB9B608381D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5BC-4906-8D9B-EEB9B608381D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5BC-4906-8D9B-EEB9B608381D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5BC-4906-8D9B-EEB9B608381D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5BC-4906-8D9B-EEB9B608381D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5BC-4906-8D9B-EEB9B608381D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5BC-4906-8D9B-EEB9B608381D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5BC-4906-8D9B-EEB9B608381D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5BC-4906-8D9B-EEB9B608381D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5BC-4906-8D9B-EEB9B608381D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5BC-4906-8D9B-EEB9B608381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5BC-4906-8D9B-EEB9B608381D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5BC-4906-8D9B-EEB9B608381D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5BC-4906-8D9B-EEB9B608381D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5BC-4906-8D9B-EEB9B608381D}"/>
                </c:ext>
              </c:extLst>
            </c:dLbl>
            <c:dLbl>
              <c:idx val="7"/>
              <c:layout>
                <c:manualLayout>
                  <c:x val="-0.16015361715418955"/>
                  <c:y val="2.370142756545675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5BC-4906-8D9B-EEB9B608381D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5BC-4906-8D9B-EEB9B608381D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5BC-4906-8D9B-EEB9B608381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5BC-4906-8D9B-EEB9B608381D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5BC-4906-8D9B-EEB9B608381D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5BC-4906-8D9B-EEB9B608381D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5BC-4906-8D9B-EEB9B608381D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5BC-4906-8D9B-EEB9B608381D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Chances!$A$193:$A$200</c:f>
              <c:numCache>
                <c:formatCode>General</c:formatCode>
                <c:ptCount val="8"/>
                <c:pt idx="0">
                  <c:v>10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10</c:v>
                </c:pt>
                <c:pt idx="7">
                  <c:v>10</c:v>
                </c:pt>
              </c:numCache>
            </c:numRef>
          </c:xVal>
          <c:yVal>
            <c:numRef>
              <c:f>Chances!$B$193:$B$200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2</c:v>
                </c:pt>
              </c:numCache>
            </c:numRef>
          </c:yVal>
          <c:bubbleSize>
            <c:numRef>
              <c:f>Chances!$C$193:$C$200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5BC-4906-8D9B-EEB9B6083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6154032"/>
        <c:axId val="-646149136"/>
      </c:bubbleChart>
      <c:valAx>
        <c:axId val="-64615403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46149136"/>
        <c:crosses val="autoZero"/>
        <c:crossBetween val="midCat"/>
        <c:majorUnit val="1"/>
        <c:minorUnit val="0.1"/>
      </c:valAx>
      <c:valAx>
        <c:axId val="-64614913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64615403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Chances!$F$133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Chances!$E$134:$E$138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Chances!$F$134:$F$138</c:f>
              <c:numCache>
                <c:formatCode>General</c:formatCode>
                <c:ptCount val="5"/>
                <c:pt idx="0">
                  <c:v>6</c:v>
                </c:pt>
                <c:pt idx="1">
                  <c:v>16</c:v>
                </c:pt>
                <c:pt idx="2">
                  <c:v>15</c:v>
                </c:pt>
                <c:pt idx="3">
                  <c:v>11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CC-4F03-8B5F-642440764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647286112"/>
        <c:axId val="-647274144"/>
      </c:barChart>
      <c:catAx>
        <c:axId val="-6472861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647274144"/>
        <c:crosses val="autoZero"/>
        <c:auto val="1"/>
        <c:lblAlgn val="ctr"/>
        <c:lblOffset val="100"/>
        <c:noMultiLvlLbl val="0"/>
      </c:catAx>
      <c:valAx>
        <c:axId val="-647274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647286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137446174277075E-2"/>
          <c:y val="5.0459076588715228E-2"/>
          <c:w val="0.88499103735811524"/>
          <c:h val="0.78657920681450744"/>
        </c:manualLayout>
      </c:layout>
      <c:bubbleChart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50000"/>
                  <a:alpha val="50000"/>
                </a:schemeClr>
              </a:solidFill>
              <a:ln>
                <a:solidFill>
                  <a:schemeClr val="bg2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E29-4A02-B8F1-28D9072C9F41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60000"/>
                  <a:lumOff val="40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2E29-4A02-B8F1-28D9072C9F41}"/>
              </c:ext>
            </c:extLst>
          </c:dPt>
          <c:dPt>
            <c:idx val="2"/>
            <c:invertIfNegative val="0"/>
            <c:bubble3D val="0"/>
            <c:spPr>
              <a:solidFill>
                <a:srgbClr val="FFEB9C">
                  <a:alpha val="5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2E29-4A02-B8F1-28D9072C9F4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  <a:lumOff val="40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2E29-4A02-B8F1-28D9072C9F41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3">
                  <a:lumMod val="75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2E29-4A02-B8F1-28D9072C9F41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E29-4A02-B8F1-28D9072C9F41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bg1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2E29-4A02-B8F1-28D9072C9F41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2E29-4A02-B8F1-28D9072C9F41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accent3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2E29-4A02-B8F1-28D9072C9F41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accent6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2E29-4A02-B8F1-28D9072C9F41}"/>
              </c:ext>
            </c:extLst>
          </c:dPt>
          <c:dLbls>
            <c:dLbl>
              <c:idx val="0"/>
              <c:layout>
                <c:manualLayout>
                  <c:x val="-0.10300922482409569"/>
                  <c:y val="-6.8376068376068376E-3"/>
                </c:manualLayout>
              </c:layout>
              <c:tx>
                <c:strRef>
                  <c:f>Portfolio!$C$34</c:f>
                  <c:strCache>
                    <c:ptCount val="1"/>
                    <c:pt idx="0">
                      <c:v>Product 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{AD1AC850-0C81-44B6-8D2E-B323EBBCF71B}</c15:txfldGUID>
                      <c15:f>Portfolio!$C$34</c15:f>
                      <c15:dlblFieldTableCache>
                        <c:ptCount val="1"/>
                        <c:pt idx="0">
                          <c:v>Product 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E29-4A02-B8F1-28D9072C9F41}"/>
                </c:ext>
              </c:extLst>
            </c:dLbl>
            <c:dLbl>
              <c:idx val="1"/>
              <c:tx>
                <c:strRef>
                  <c:f>Portfolio!$C$35</c:f>
                  <c:strCache>
                    <c:ptCount val="1"/>
                    <c:pt idx="0">
                      <c:v>Product 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{D7BD793C-5813-47D4-B5F1-180EA4077EFA}</c15:txfldGUID>
                      <c15:f>Portfolio!$C$35</c15:f>
                      <c15:dlblFieldTableCache>
                        <c:ptCount val="1"/>
                        <c:pt idx="0">
                          <c:v>Product 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2E29-4A02-B8F1-28D9072C9F41}"/>
                </c:ext>
              </c:extLst>
            </c:dLbl>
            <c:dLbl>
              <c:idx val="2"/>
              <c:layout>
                <c:manualLayout>
                  <c:x val="-0.1042578961017495"/>
                  <c:y val="-1.1396011396011397E-2"/>
                </c:manualLayout>
              </c:layout>
              <c:tx>
                <c:strRef>
                  <c:f>Portfolio!$C$36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{E1610D55-AA08-4257-89F1-087E01194A3C}</c15:txfldGUID>
                      <c15:f>Portfolio!$C$36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2E29-4A02-B8F1-28D9072C9F41}"/>
                </c:ext>
              </c:extLst>
            </c:dLbl>
            <c:dLbl>
              <c:idx val="3"/>
              <c:layout>
                <c:manualLayout>
                  <c:x val="-0.10839102766877268"/>
                  <c:y val="1.3675213675213675E-2"/>
                </c:manualLayout>
              </c:layout>
              <c:tx>
                <c:strRef>
                  <c:f>Portfolio!$C$37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{C67A82D2-AB7B-48F7-96D7-5A723EFF5EFB}</c15:txfldGUID>
                      <c15:f>Portfolio!$C$37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2E29-4A02-B8F1-28D9072C9F41}"/>
                </c:ext>
              </c:extLst>
            </c:dLbl>
            <c:dLbl>
              <c:idx val="4"/>
              <c:layout>
                <c:manualLayout>
                  <c:x val="-0.14548114710416893"/>
                  <c:y val="-1.3675213675213675E-2"/>
                </c:manualLayout>
              </c:layout>
              <c:tx>
                <c:strRef>
                  <c:f>Portfolio!$C$38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{5054D525-528B-4A76-8C65-6A99DF6AF4C8}</c15:txfldGUID>
                      <c15:f>Portfolio!$C$38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E29-4A02-B8F1-28D9072C9F41}"/>
                </c:ext>
              </c:extLst>
            </c:dLbl>
            <c:dLbl>
              <c:idx val="5"/>
              <c:layout>
                <c:manualLayout>
                  <c:x val="-0.13430853716575331"/>
                  <c:y val="6.8376068376068376E-3"/>
                </c:manualLayout>
              </c:layout>
              <c:tx>
                <c:strRef>
                  <c:f>Portfolio!$C$39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{860E5499-FF73-4DC2-9621-97C7F6319957}</c15:txfldGUID>
                      <c15:f>Portfolio!$C$39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2E29-4A02-B8F1-28D9072C9F41}"/>
                </c:ext>
              </c:extLst>
            </c:dLbl>
            <c:dLbl>
              <c:idx val="6"/>
              <c:layout>
                <c:manualLayout>
                  <c:x val="-0.14216591004300358"/>
                  <c:y val="-6.8376068376068376E-3"/>
                </c:manualLayout>
              </c:layout>
              <c:tx>
                <c:strRef>
                  <c:f>Portfolio!$C$40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{547A3BF1-C8F7-4C00-8582-1759FC0EABE4}</c15:txfldGUID>
                      <c15:f>Portfolio!$C$40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2E29-4A02-B8F1-28D9072C9F41}"/>
                </c:ext>
              </c:extLst>
            </c:dLbl>
            <c:dLbl>
              <c:idx val="7"/>
              <c:tx>
                <c:strRef>
                  <c:f>Portfolio!$C$41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{0D98A2AA-85C0-4931-A4AD-88708E49F538}</c15:txfldGUID>
                      <c15:f>Portfolio!$C$41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2E29-4A02-B8F1-28D9072C9F41}"/>
                </c:ext>
              </c:extLst>
            </c:dLbl>
            <c:dLbl>
              <c:idx val="8"/>
              <c:tx>
                <c:strRef>
                  <c:f>Portfolio!$C$42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{57570BB4-1355-4FDA-8940-DFD715A586C6}</c15:txfldGUID>
                      <c15:f>Portfolio!$C$42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2E29-4A02-B8F1-28D9072C9F41}"/>
                </c:ext>
              </c:extLst>
            </c:dLbl>
            <c:dLbl>
              <c:idx val="9"/>
              <c:tx>
                <c:strRef>
                  <c:f>Portfolio!$C$43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{5F4C776F-8E13-455D-803E-997D4209BB87}</c15:txfldGUID>
                      <c15:f>Portfolio!$C$43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2E29-4A02-B8F1-28D9072C9F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Portfolio!$F$34:$F$43</c:f>
              <c:numCache>
                <c:formatCode>0</c:formatCode>
                <c:ptCount val="10"/>
                <c:pt idx="0">
                  <c:v>4</c:v>
                </c:pt>
                <c:pt idx="1">
                  <c:v>8</c:v>
                </c:pt>
              </c:numCache>
            </c:numRef>
          </c:xVal>
          <c:yVal>
            <c:numRef>
              <c:f>Portfolio!$E$34:$E$43</c:f>
              <c:numCache>
                <c:formatCode>0</c:formatCode>
                <c:ptCount val="10"/>
                <c:pt idx="0">
                  <c:v>6</c:v>
                </c:pt>
                <c:pt idx="1">
                  <c:v>8</c:v>
                </c:pt>
              </c:numCache>
            </c:numRef>
          </c:yVal>
          <c:bubbleSize>
            <c:numRef>
              <c:f>Portfolio!$D$34:$D$43</c:f>
              <c:numCache>
                <c:formatCode>0</c:formatCode>
                <c:ptCount val="10"/>
                <c:pt idx="0">
                  <c:v>2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2E29-4A02-B8F1-28D9072C9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7271968"/>
        <c:axId val="-647277408"/>
      </c:bubbleChart>
      <c:valAx>
        <c:axId val="-647271968"/>
        <c:scaling>
          <c:orientation val="minMax"/>
          <c:max val="10"/>
          <c:min val="0"/>
        </c:scaling>
        <c:delete val="0"/>
        <c:axPos val="b"/>
        <c:title>
          <c:tx>
            <c:strRef>
              <c:f>' '!$A$125</c:f>
              <c:strCache>
                <c:ptCount val="1"/>
                <c:pt idx="0">
                  <c:v>Relative market share</c:v>
                </c:pt>
              </c:strCache>
            </c:strRef>
          </c:tx>
          <c:layout>
            <c:manualLayout>
              <c:xMode val="edge"/>
              <c:yMode val="edge"/>
              <c:x val="0.4237635008013379"/>
              <c:y val="0.89413607914395321"/>
            </c:manualLayout>
          </c:layout>
          <c:overlay val="0"/>
          <c:txPr>
            <a:bodyPr/>
            <a:lstStyle/>
            <a:p>
              <a:pPr>
                <a:defRPr sz="1400">
                  <a:solidFill>
                    <a:schemeClr val="accent1">
                      <a:lumMod val="75000"/>
                    </a:schemeClr>
                  </a:solidFill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crossAx val="-647277408"/>
        <c:crosses val="autoZero"/>
        <c:crossBetween val="midCat"/>
      </c:valAx>
      <c:valAx>
        <c:axId val="-647277408"/>
        <c:scaling>
          <c:orientation val="minMax"/>
          <c:max val="10"/>
          <c:min val="0"/>
        </c:scaling>
        <c:delete val="0"/>
        <c:axPos val="l"/>
        <c:title>
          <c:tx>
            <c:strRef>
              <c:f>' '!$A$124</c:f>
              <c:strCache>
                <c:ptCount val="1"/>
                <c:pt idx="0">
                  <c:v>Market growth</c:v>
                </c:pt>
              </c:strCache>
            </c:strRef>
          </c:tx>
          <c:overlay val="0"/>
          <c:txPr>
            <a:bodyPr rot="-5400000" vert="horz"/>
            <a:lstStyle/>
            <a:p>
              <a:pPr>
                <a:defRPr sz="1400">
                  <a:solidFill>
                    <a:srgbClr val="FF0000"/>
                  </a:solidFill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crossAx val="-647271968"/>
        <c:crosses val="autoZero"/>
        <c:crossBetween val="midCat"/>
      </c:valAx>
      <c:spPr>
        <a:solidFill>
          <a:schemeClr val="accent3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1AA3-4497-A2EE-D626B7C441E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AA3-4497-A2EE-D626B7C441EB}"/>
              </c:ext>
            </c:extLst>
          </c:dPt>
          <c:dPt>
            <c:idx val="2"/>
            <c:invertIfNegative val="0"/>
            <c:bubble3D val="0"/>
            <c:spPr>
              <a:solidFill>
                <a:srgbClr val="FFFF99">
                  <a:alpha val="50000"/>
                </a:srgb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AA3-4497-A2EE-D626B7C441E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AA3-4497-A2EE-D626B7C441E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1AA3-4497-A2EE-D626B7C441E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1AA3-4497-A2EE-D626B7C441EB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  <a:alpha val="50000"/>
                </a:schemeClr>
              </a:solidFill>
              <a:ln>
                <a:solidFill>
                  <a:schemeClr val="tx1">
                    <a:lumMod val="65000"/>
                    <a:lumOff val="3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1AA3-4497-A2EE-D626B7C441EB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1AA3-4497-A2EE-D626B7C441EB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60000"/>
                  <a:lumOff val="40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1AA3-4497-A2EE-D626B7C441E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6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1AA3-4497-A2EE-D626B7C441EB}"/>
              </c:ext>
            </c:extLst>
          </c:dPt>
          <c:dLbls>
            <c:dLbl>
              <c:idx val="0"/>
              <c:layout>
                <c:manualLayout>
                  <c:x val="-0.12454657424707999"/>
                  <c:y val="0"/>
                </c:manualLayout>
              </c:layout>
              <c:tx>
                <c:strRef>
                  <c:f>Portfolio!$C$51</c:f>
                  <c:strCache>
                    <c:ptCount val="1"/>
                    <c:pt idx="0">
                      <c:v>Product 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{A0988360-A3D5-4651-9372-CD40F303B856}</c15:txfldGUID>
                      <c15:f>Portfolio!$C$51</c15:f>
                      <c15:dlblFieldTableCache>
                        <c:ptCount val="1"/>
                        <c:pt idx="0">
                          <c:v>Product 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1AA3-4497-A2EE-D626B7C441EB}"/>
                </c:ext>
              </c:extLst>
            </c:dLbl>
            <c:dLbl>
              <c:idx val="1"/>
              <c:layout>
                <c:manualLayout>
                  <c:x val="-0.12023592911517925"/>
                  <c:y val="-2.2259324992104073E-3"/>
                </c:manualLayout>
              </c:layout>
              <c:tx>
                <c:strRef>
                  <c:f>Portfolio!$C$52</c:f>
                  <c:strCache>
                    <c:ptCount val="1"/>
                    <c:pt idx="0">
                      <c:v>Product 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{F10EE729-1A18-43CC-8AB8-B55393261BDB}</c15:txfldGUID>
                      <c15:f>Portfolio!$C$52</c15:f>
                      <c15:dlblFieldTableCache>
                        <c:ptCount val="1"/>
                        <c:pt idx="0">
                          <c:v>Product 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1AA3-4497-A2EE-D626B7C441EB}"/>
                </c:ext>
              </c:extLst>
            </c:dLbl>
            <c:dLbl>
              <c:idx val="2"/>
              <c:layout>
                <c:manualLayout>
                  <c:x val="-0.11732584170537141"/>
                  <c:y val="1.1129662496052036E-2"/>
                </c:manualLayout>
              </c:layout>
              <c:tx>
                <c:strRef>
                  <c:f>Portfolio!$C$53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{55D29ADE-9084-4F80-9C02-6E8457100A08}</c15:txfldGUID>
                      <c15:f>Portfolio!$C$53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1AA3-4497-A2EE-D626B7C441EB}"/>
                </c:ext>
              </c:extLst>
            </c:dLbl>
            <c:dLbl>
              <c:idx val="3"/>
              <c:tx>
                <c:strRef>
                  <c:f>Portfolio!$C$54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{669E69AC-2EA2-4B11-AFBA-DC85597F11CF}</c15:txfldGUID>
                      <c15:f>Portfolio!$C$54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1AA3-4497-A2EE-D626B7C441EB}"/>
                </c:ext>
              </c:extLst>
            </c:dLbl>
            <c:dLbl>
              <c:idx val="4"/>
              <c:layout>
                <c:manualLayout>
                  <c:x val="-0.17574635833692562"/>
                  <c:y val="6.6777974976312219E-3"/>
                </c:manualLayout>
              </c:layout>
              <c:tx>
                <c:strRef>
                  <c:f>Portfolio!$C$55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{4BBFF9DF-4EAF-47CA-A802-01F0BD780699}</c15:txfldGUID>
                      <c15:f>Portfolio!$C$55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1AA3-4497-A2EE-D626B7C441EB}"/>
                </c:ext>
              </c:extLst>
            </c:dLbl>
            <c:dLbl>
              <c:idx val="5"/>
              <c:layout>
                <c:manualLayout>
                  <c:x val="-0.16402300861290781"/>
                  <c:y val="-1.1129662496052036E-2"/>
                </c:manualLayout>
              </c:layout>
              <c:tx>
                <c:strRef>
                  <c:f>Portfolio!$C$56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{12F05C22-217B-43E0-BB0B-AE4BB18F38A3}</c15:txfldGUID>
                      <c15:f>Portfolio!$C$56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1AA3-4497-A2EE-D626B7C441EB}"/>
                </c:ext>
              </c:extLst>
            </c:dLbl>
            <c:dLbl>
              <c:idx val="6"/>
              <c:layout>
                <c:manualLayout>
                  <c:x val="-0.16825944837099285"/>
                  <c:y val="6.6777974976312219E-3"/>
                </c:manualLayout>
              </c:layout>
              <c:tx>
                <c:strRef>
                  <c:f>Portfolio!$C$57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{1D3717F7-0E82-4917-AF85-21434E47BECD}</c15:txfldGUID>
                      <c15:f>Portfolio!$C$57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1AA3-4497-A2EE-D626B7C441EB}"/>
                </c:ext>
              </c:extLst>
            </c:dLbl>
            <c:dLbl>
              <c:idx val="7"/>
              <c:tx>
                <c:strRef>
                  <c:f>Portfolio!$C$58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{EB9651C8-7239-413D-8F45-C3D39FE2EFC8}</c15:txfldGUID>
                      <c15:f>Portfolio!$C$58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1AA3-4497-A2EE-D626B7C441EB}"/>
                </c:ext>
              </c:extLst>
            </c:dLbl>
            <c:dLbl>
              <c:idx val="8"/>
              <c:tx>
                <c:strRef>
                  <c:f>Portfolio!$C$59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{9F100A04-FBCD-47FD-BCDD-16745B02B4B7}</c15:txfldGUID>
                      <c15:f>Portfolio!$C$59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1AA3-4497-A2EE-D626B7C441EB}"/>
                </c:ext>
              </c:extLst>
            </c:dLbl>
            <c:dLbl>
              <c:idx val="9"/>
              <c:tx>
                <c:strRef>
                  <c:f>Portfolio!$C$60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{687FA323-291A-4E2F-8BF3-7E96F81EB57E}</c15:txfldGUID>
                      <c15:f>Portfolio!$C$60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1AA3-4497-A2EE-D626B7C441EB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2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Portfolio!$E$51:$E$60</c:f>
              <c:numCache>
                <c:formatCode>0</c:formatCode>
                <c:ptCount val="10"/>
                <c:pt idx="0">
                  <c:v>3</c:v>
                </c:pt>
                <c:pt idx="1">
                  <c:v>6</c:v>
                </c:pt>
              </c:numCache>
            </c:numRef>
          </c:xVal>
          <c:yVal>
            <c:numRef>
              <c:f>Portfolio!$F$51:$F$60</c:f>
              <c:numCache>
                <c:formatCode>0</c:formatCode>
                <c:ptCount val="10"/>
                <c:pt idx="0">
                  <c:v>3</c:v>
                </c:pt>
                <c:pt idx="1">
                  <c:v>7</c:v>
                </c:pt>
              </c:numCache>
            </c:numRef>
          </c:yVal>
          <c:bubbleSize>
            <c:numRef>
              <c:f>Portfolio!$D$51:$D$60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1AA3-4497-A2EE-D626B7C44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7275232"/>
        <c:axId val="-647279584"/>
      </c:bubbleChart>
      <c:valAx>
        <c:axId val="-647275232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647279584"/>
        <c:crosses val="autoZero"/>
        <c:crossBetween val="midCat"/>
        <c:majorUnit val="1"/>
        <c:minorUnit val="0.1"/>
      </c:valAx>
      <c:valAx>
        <c:axId val="-647279584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4727523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1C1E-4E55-B778-3BA958DE8C8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C1E-4E55-B778-3BA958DE8C8E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C1E-4E55-B778-3BA958DE8C8E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C1E-4E55-B778-3BA958DE8C8E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1C1E-4E55-B778-3BA958DE8C8E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1C1E-4E55-B778-3BA958DE8C8E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1C1E-4E55-B778-3BA958DE8C8E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1C1E-4E55-B778-3BA958DE8C8E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1C1E-4E55-B778-3BA958DE8C8E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1C1E-4E55-B778-3BA958DE8C8E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1C1E-4E55-B778-3BA958DE8C8E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1C1E-4E55-B778-3BA958DE8C8E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1C1E-4E55-B778-3BA958DE8C8E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1C1E-4E55-B778-3BA958DE8C8E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1C1E-4E55-B778-3BA958DE8C8E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{79A922F7-6122-468B-BEDE-8B00C507AC08}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1C1E-4E55-B778-3BA958DE8C8E}"/>
                </c:ext>
              </c:extLst>
            </c:dLbl>
            <c:dLbl>
              <c:idx val="1"/>
              <c:layout>
                <c:manualLayout>
                  <c:x val="-9.1420880098717461E-2"/>
                  <c:y val="-6.65557636854634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{E9CED6B6-B114-4AD0-B666-97A9D576C7E1}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1C1E-4E55-B778-3BA958DE8C8E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{E6E280E3-8290-495C-82BC-3D14B0B30E88}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1C1E-4E55-B778-3BA958DE8C8E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{66236778-5C55-4AC8-B422-A348AC9B5CB2}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1C1E-4E55-B778-3BA958DE8C8E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{6F279F37-7C6C-4BCD-A278-635F51A23EA2}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1C1E-4E55-B778-3BA958DE8C8E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{CD408D00-C30A-4B14-994F-AFD71BAFF4D5}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1C1E-4E55-B778-3BA958DE8C8E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{CE0EF6A3-FD8A-4AA4-BB49-1D41EB77B928}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1C1E-4E55-B778-3BA958DE8C8E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{0BD4CD30-6972-4876-AA44-A79910D0007D}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1C1E-4E55-B778-3BA958DE8C8E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{C80932DE-0502-4D92-83DE-0E04BAD72169}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1C1E-4E55-B778-3BA958DE8C8E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{C77617AA-F7C7-454C-80B4-BAE3A6FABC02}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1C1E-4E55-B778-3BA958DE8C8E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{C9E3F1A6-1423-470B-A271-47C25E6E2867}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1C1E-4E55-B778-3BA958DE8C8E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{40B0DA8E-C1D3-4C3F-9F2A-1B7B322CA444}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1C1E-4E55-B778-3BA958DE8C8E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{4D49EB03-FF01-459C-A748-96B1763520A4}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1C1E-4E55-B778-3BA958DE8C8E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{FEED68AE-3961-4089-A10A-46D250A1030C}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1C1E-4E55-B778-3BA958DE8C8E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{E07FFF18-EC74-4BC3-BE1B-4EDAD0471704}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1C1E-4E55-B778-3BA958DE8C8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6</c:v>
                </c:pt>
                <c:pt idx="1">
                  <c:v>3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9</c:v>
                </c:pt>
                <c:pt idx="1">
                  <c:v>5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1C1E-4E55-B778-3BA958DE8C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47276320"/>
        <c:axId val="-647272512"/>
      </c:bubbleChart>
      <c:valAx>
        <c:axId val="-64727632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647272512"/>
        <c:crosses val="autoZero"/>
        <c:crossBetween val="midCat"/>
        <c:majorUnit val="1"/>
        <c:minorUnit val="0.1"/>
      </c:valAx>
      <c:valAx>
        <c:axId val="-647272512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472763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Einnahmen!$D$24</c:f>
              <c:strCache>
                <c:ptCount val="1"/>
                <c:pt idx="0">
                  <c:v>in %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39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34A-499D-A9D3-7CF709C0D1D3}"/>
              </c:ext>
            </c:extLst>
          </c:dPt>
          <c:dPt>
            <c:idx val="1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34A-499D-A9D3-7CF709C0D1D3}"/>
              </c:ext>
            </c:extLst>
          </c:dPt>
          <c:dPt>
            <c:idx val="2"/>
            <c:bubble3D val="0"/>
            <c:spPr>
              <a:solidFill>
                <a:schemeClr val="accent1">
                  <a:tint val="5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34A-499D-A9D3-7CF709C0D1D3}"/>
              </c:ext>
            </c:extLst>
          </c:dPt>
          <c:dPt>
            <c:idx val="3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34A-499D-A9D3-7CF709C0D1D3}"/>
              </c:ext>
            </c:extLst>
          </c:dPt>
          <c:dPt>
            <c:idx val="4"/>
            <c:bubble3D val="0"/>
            <c:spPr>
              <a:solidFill>
                <a:schemeClr val="accent1">
                  <a:tint val="7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34A-499D-A9D3-7CF709C0D1D3}"/>
              </c:ext>
            </c:extLst>
          </c:dPt>
          <c:dPt>
            <c:idx val="5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34A-499D-A9D3-7CF709C0D1D3}"/>
              </c:ext>
            </c:extLst>
          </c:dPt>
          <c:dPt>
            <c:idx val="6"/>
            <c:bubble3D val="0"/>
            <c:spPr>
              <a:solidFill>
                <a:schemeClr val="accent1">
                  <a:tint val="9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34A-499D-A9D3-7CF709C0D1D3}"/>
              </c:ext>
            </c:extLst>
          </c:dPt>
          <c:dPt>
            <c:idx val="7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34A-499D-A9D3-7CF709C0D1D3}"/>
              </c:ext>
            </c:extLst>
          </c:dPt>
          <c:dPt>
            <c:idx val="8"/>
            <c:bubble3D val="0"/>
            <c:spPr>
              <a:solidFill>
                <a:schemeClr val="accent1">
                  <a:shade val="9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434A-499D-A9D3-7CF709C0D1D3}"/>
              </c:ext>
            </c:extLst>
          </c:dPt>
          <c:dPt>
            <c:idx val="9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34A-499D-A9D3-7CF709C0D1D3}"/>
              </c:ext>
            </c:extLst>
          </c:dPt>
          <c:dPt>
            <c:idx val="10"/>
            <c:bubble3D val="0"/>
            <c:spPr>
              <a:solidFill>
                <a:schemeClr val="accent1">
                  <a:shade val="7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434A-499D-A9D3-7CF709C0D1D3}"/>
              </c:ext>
            </c:extLst>
          </c:dPt>
          <c:dPt>
            <c:idx val="11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434A-499D-A9D3-7CF709C0D1D3}"/>
              </c:ext>
            </c:extLst>
          </c:dPt>
          <c:dPt>
            <c:idx val="12"/>
            <c:bubble3D val="0"/>
            <c:spPr>
              <a:solidFill>
                <a:schemeClr val="accent1">
                  <a:shade val="5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434A-499D-A9D3-7CF709C0D1D3}"/>
              </c:ext>
            </c:extLst>
          </c:dPt>
          <c:dPt>
            <c:idx val="13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434A-499D-A9D3-7CF709C0D1D3}"/>
              </c:ext>
            </c:extLst>
          </c:dPt>
          <c:dPt>
            <c:idx val="14"/>
            <c:bubble3D val="0"/>
            <c:spPr>
              <a:solidFill>
                <a:schemeClr val="accent1">
                  <a:shade val="3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434A-499D-A9D3-7CF709C0D1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Calibri Light" panose="020F0302020204030204" pitchFamily="34" charset="0"/>
                    <a:ea typeface="+mn-ea"/>
                    <a:cs typeface="Calibri Light" panose="020F0302020204030204" pitchFamily="34" charset="0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shade val="95000"/>
                      <a:satMod val="10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Einnahmen!$C$25:$C$39</c:f>
              <c:strCache>
                <c:ptCount val="2"/>
                <c:pt idx="0">
                  <c:v>Revenu 1</c:v>
                </c:pt>
                <c:pt idx="1">
                  <c:v>Revenu 2</c:v>
                </c:pt>
              </c:strCache>
            </c:strRef>
          </c:cat>
          <c:val>
            <c:numRef>
              <c:f>Einnahmen!$D$25:$D$39</c:f>
              <c:numCache>
                <c:formatCode>0%</c:formatCode>
                <c:ptCount val="15"/>
                <c:pt idx="0">
                  <c:v>0.8</c:v>
                </c:pt>
                <c:pt idx="1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CA-4115-81A5-A091241A7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>
          <a:latin typeface="Calibri Light" panose="020F0302020204030204" pitchFamily="34" charset="0"/>
          <a:cs typeface="Calibri Light" panose="020F0302020204030204" pitchFamily="34" charset="0"/>
        </a:defRPr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Kosten!$D$24</c:f>
              <c:strCache>
                <c:ptCount val="1"/>
                <c:pt idx="0">
                  <c:v>in %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39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D6D-49E1-A129-7AA1E2180D9A}"/>
              </c:ext>
            </c:extLst>
          </c:dPt>
          <c:dPt>
            <c:idx val="1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D6D-49E1-A129-7AA1E2180D9A}"/>
              </c:ext>
            </c:extLst>
          </c:dPt>
          <c:dPt>
            <c:idx val="2"/>
            <c:bubble3D val="0"/>
            <c:spPr>
              <a:solidFill>
                <a:schemeClr val="accent1">
                  <a:tint val="5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D6D-49E1-A129-7AA1E2180D9A}"/>
              </c:ext>
            </c:extLst>
          </c:dPt>
          <c:dPt>
            <c:idx val="3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D6D-49E1-A129-7AA1E2180D9A}"/>
              </c:ext>
            </c:extLst>
          </c:dPt>
          <c:dPt>
            <c:idx val="4"/>
            <c:bubble3D val="0"/>
            <c:spPr>
              <a:solidFill>
                <a:schemeClr val="accent1">
                  <a:tint val="7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D6D-49E1-A129-7AA1E2180D9A}"/>
              </c:ext>
            </c:extLst>
          </c:dPt>
          <c:dPt>
            <c:idx val="5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D6D-49E1-A129-7AA1E2180D9A}"/>
              </c:ext>
            </c:extLst>
          </c:dPt>
          <c:dPt>
            <c:idx val="6"/>
            <c:bubble3D val="0"/>
            <c:spPr>
              <a:solidFill>
                <a:schemeClr val="accent1">
                  <a:tint val="9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D6D-49E1-A129-7AA1E2180D9A}"/>
              </c:ext>
            </c:extLst>
          </c:dPt>
          <c:dPt>
            <c:idx val="7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0D6D-49E1-A129-7AA1E2180D9A}"/>
              </c:ext>
            </c:extLst>
          </c:dPt>
          <c:dPt>
            <c:idx val="8"/>
            <c:bubble3D val="0"/>
            <c:spPr>
              <a:solidFill>
                <a:schemeClr val="accent1">
                  <a:shade val="9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D6D-49E1-A129-7AA1E2180D9A}"/>
              </c:ext>
            </c:extLst>
          </c:dPt>
          <c:dPt>
            <c:idx val="9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D6D-49E1-A129-7AA1E2180D9A}"/>
              </c:ext>
            </c:extLst>
          </c:dPt>
          <c:dPt>
            <c:idx val="10"/>
            <c:bubble3D val="0"/>
            <c:spPr>
              <a:solidFill>
                <a:schemeClr val="accent1">
                  <a:shade val="7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0D6D-49E1-A129-7AA1E2180D9A}"/>
              </c:ext>
            </c:extLst>
          </c:dPt>
          <c:dPt>
            <c:idx val="11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0D6D-49E1-A129-7AA1E2180D9A}"/>
              </c:ext>
            </c:extLst>
          </c:dPt>
          <c:dPt>
            <c:idx val="12"/>
            <c:bubble3D val="0"/>
            <c:spPr>
              <a:solidFill>
                <a:schemeClr val="accent1">
                  <a:shade val="5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0D6D-49E1-A129-7AA1E2180D9A}"/>
              </c:ext>
            </c:extLst>
          </c:dPt>
          <c:dPt>
            <c:idx val="13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0D6D-49E1-A129-7AA1E2180D9A}"/>
              </c:ext>
            </c:extLst>
          </c:dPt>
          <c:dPt>
            <c:idx val="14"/>
            <c:bubble3D val="0"/>
            <c:spPr>
              <a:solidFill>
                <a:schemeClr val="accent1">
                  <a:shade val="3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0D6D-49E1-A129-7AA1E2180D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shade val="95000"/>
                      <a:satMod val="10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Kosten!$C$25:$C$39</c:f>
              <c:strCache>
                <c:ptCount val="2"/>
                <c:pt idx="0">
                  <c:v>Kosten 1</c:v>
                </c:pt>
                <c:pt idx="1">
                  <c:v>Kosten 2</c:v>
                </c:pt>
              </c:strCache>
            </c:strRef>
          </c:cat>
          <c:val>
            <c:numRef>
              <c:f>Kosten!$D$25:$D$39</c:f>
              <c:numCache>
                <c:formatCode>0%</c:formatCode>
                <c:ptCount val="15"/>
                <c:pt idx="0">
                  <c:v>0.6</c:v>
                </c:pt>
                <c:pt idx="1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53-46A7-A029-74412FF64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Benchmark!$E$5:$E$34</c:f>
              <c:numCache>
                <c:formatCode>General</c:formatCode>
                <c:ptCount val="30"/>
                <c:pt idx="0">
                  <c:v>0</c:v>
                </c:pt>
                <c:pt idx="1">
                  <c:v>2</c:v>
                </c:pt>
                <c:pt idx="2">
                  <c:v>-1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8-4814-8995-13AEC89A0605}"/>
            </c:ext>
          </c:extLst>
        </c:ser>
        <c:ser>
          <c:idx val="1"/>
          <c:order val="1"/>
          <c:spPr>
            <a:ln w="2222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8"/>
            <c:spPr>
              <a:solidFill>
                <a:schemeClr val="tx2"/>
              </a:solidFill>
              <a:ln>
                <a:noFill/>
              </a:ln>
            </c:spPr>
          </c:marker>
          <c:val>
            <c:numRef>
              <c:f>Benchmark!$F$5:$F$34</c:f>
              <c:numCache>
                <c:formatCode>General</c:formatCode>
                <c:ptCount val="30"/>
                <c:pt idx="0">
                  <c:v>1</c:v>
                </c:pt>
                <c:pt idx="1">
                  <c:v>-2</c:v>
                </c:pt>
                <c:pt idx="2">
                  <c:v>0</c:v>
                </c:pt>
                <c:pt idx="3">
                  <c:v>-3</c:v>
                </c:pt>
                <c:pt idx="4">
                  <c:v>-1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08-4814-8995-13AEC89A0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647283936"/>
        <c:axId val="-647281216"/>
      </c:lineChart>
      <c:catAx>
        <c:axId val="-647283936"/>
        <c:scaling>
          <c:orientation val="minMax"/>
        </c:scaling>
        <c:delete val="1"/>
        <c:axPos val="b"/>
        <c:majorTickMark val="none"/>
        <c:minorTickMark val="none"/>
        <c:tickLblPos val="nextTo"/>
        <c:crossAx val="-647281216"/>
        <c:crosses val="max"/>
        <c:auto val="1"/>
        <c:lblAlgn val="ctr"/>
        <c:lblOffset val="100"/>
        <c:noMultiLvlLbl val="0"/>
      </c:catAx>
      <c:valAx>
        <c:axId val="-647281216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fr-FR"/>
          </a:p>
        </c:txPr>
        <c:crossAx val="-647283936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Drop" dropLines="4" dropStyle="combo" dx="16" fmlaLink="' '!$B$4" fmlaRange="' '!$Z$7:$Z$10" noThreeD="1" sel="3" val="0"/>
</file>

<file path=xl/ctrlProps/ctrlProp2.xml><?xml version="1.0" encoding="utf-8"?>
<formControlPr xmlns="http://schemas.microsoft.com/office/spreadsheetml/2009/9/main" objectType="CheckBox" fmlaLink="$A$2" lockText="1" noThreeD="1"/>
</file>

<file path=xl/ctrlProps/ctrlProp3.xml><?xml version="1.0" encoding="utf-8"?>
<formControlPr xmlns="http://schemas.microsoft.com/office/spreadsheetml/2009/9/main" objectType="CheckBox" checked="Checked" fmlaLink="$A$2" lockText="1" noThreeD="1"/>
</file>

<file path=xl/ctrlProps/ctrlProp4.xml><?xml version="1.0" encoding="utf-8"?>
<formControlPr xmlns="http://schemas.microsoft.com/office/spreadsheetml/2009/9/main" objectType="Drop" dropStyle="combo" dx="16" fmlaRange="Kunden!$C$6:$C$26" sel="2" val="0"/>
</file>

<file path=xl/ctrlProps/ctrlProp5.xml><?xml version="1.0" encoding="utf-8"?>
<formControlPr xmlns="http://schemas.microsoft.com/office/spreadsheetml/2009/9/main" objectType="Drop" dropStyle="combo" dx="16" fmlaRange="Kunden!$C$6:$C$26" sel="0" val="0"/>
</file>

<file path=xl/ctrlProps/ctrlProp6.xml><?xml version="1.0" encoding="utf-8"?>
<formControlPr xmlns="http://schemas.microsoft.com/office/spreadsheetml/2009/9/main" objectType="Drop" dropStyle="combo" dx="16" fmlaRange="Kunden!$C$6:$C$26" sel="0" val="0"/>
</file>

<file path=xl/ctrlProps/ctrlProp7.xml><?xml version="1.0" encoding="utf-8"?>
<formControlPr xmlns="http://schemas.microsoft.com/office/spreadsheetml/2009/9/main" objectType="Drop" dropStyle="combo" dx="16" fmlaRange="Kunden!$C$6:$C$26" sel="5" val="4"/>
</file>

<file path=xl/ctrlProps/ctrlProp8.xml><?xml version="1.0" encoding="utf-8"?>
<formControlPr xmlns="http://schemas.microsoft.com/office/spreadsheetml/2009/9/main" objectType="Drop" dropStyle="combo" dx="16" fmlaRange="Kunden!$C$6:$C$26" sel="6" val="0"/>
</file>

<file path=xl/ctrlProps/ctrlProp9.xml><?xml version="1.0" encoding="utf-8"?>
<formControlPr xmlns="http://schemas.microsoft.com/office/spreadsheetml/2009/9/main" objectType="Drop" dropStyle="combo" dx="16" fmlaRange="Kunden!$C$6:$C$26" sel="0" val="0"/>
</file>

<file path=xl/ctrlProps/ctrlProp10.xml><?xml version="1.0" encoding="utf-8"?>
<formControlPr xmlns="http://schemas.microsoft.com/office/spreadsheetml/2009/9/main" objectType="Drop" dropStyle="combo" dx="16" fmlaRange="Kunden!$C$6:$C$26" sel="2" val="0"/>
</file>

<file path=xl/ctrlProps/ctrlProp11.xml><?xml version="1.0" encoding="utf-8"?>
<formControlPr xmlns="http://schemas.microsoft.com/office/spreadsheetml/2009/9/main" objectType="Drop" dropStyle="combo" dx="16" fmlaRange="Kunden!$C$6:$C$26" sel="21" val="0"/>
</file>

<file path=xl/ctrlProps/ctrlProp12.xml><?xml version="1.0" encoding="utf-8"?>
<formControlPr xmlns="http://schemas.microsoft.com/office/spreadsheetml/2009/9/main" objectType="Drop" dropStyle="combo" dx="16" fmlaRange="Kunden!$C$6:$C$26" sel="21" val="13"/>
</file>

<file path=xl/ctrlProps/ctrlProp13.xml><?xml version="1.0" encoding="utf-8"?>
<formControlPr xmlns="http://schemas.microsoft.com/office/spreadsheetml/2009/9/main" objectType="Drop" dropStyle="combo" dx="16" fmlaRange="Kunden!$C$6:$C$26" sel="3" val="2"/>
</file>

<file path=xl/ctrlProps/ctrlProp14.xml><?xml version="1.0" encoding="utf-8"?>
<formControlPr xmlns="http://schemas.microsoft.com/office/spreadsheetml/2009/9/main" objectType="Drop" dropStyle="combo" dx="16" fmlaRange="Kunden!$C$6:$C$26" sel="5" val="0"/>
</file>

<file path=xl/ctrlProps/ctrlProp15.xml><?xml version="1.0" encoding="utf-8"?>
<formControlPr xmlns="http://schemas.microsoft.com/office/spreadsheetml/2009/9/main" objectType="Drop" dropStyle="combo" dx="16" fmlaRange="Kunden!$C$6:$C$26" sel="8" val="3"/>
</file>

<file path=xl/ctrlProps/ctrlProp16.xml><?xml version="1.0" encoding="utf-8"?>
<formControlPr xmlns="http://schemas.microsoft.com/office/spreadsheetml/2009/9/main" objectType="Drop" dropStyle="combo" dx="16" fmlaRange="Kunden!$C$6:$C$26" sel="6" val="0"/>
</file>

<file path=xl/ctrlProps/ctrlProp17.xml><?xml version="1.0" encoding="utf-8"?>
<formControlPr xmlns="http://schemas.microsoft.com/office/spreadsheetml/2009/9/main" objectType="Drop" dropStyle="combo" dx="16" fmlaRange="Kunden!$C$6:$C$26" sel="21" val="13"/>
</file>

<file path=xl/ctrlProps/ctrlProp18.xml><?xml version="1.0" encoding="utf-8"?>
<formControlPr xmlns="http://schemas.microsoft.com/office/spreadsheetml/2009/9/main" objectType="Drop" dropStyle="combo" dx="16" fmlaRange="Kunden!$C$6:$C$26" sel="21" val="13"/>
</file>

<file path=xl/ctrlProps/ctrlProp19.xml><?xml version="1.0" encoding="utf-8"?>
<formControlPr xmlns="http://schemas.microsoft.com/office/spreadsheetml/2009/9/main" objectType="Drop" dropStyle="combo" dx="16" fmlaRange="Kunden!$C$6:$C$26" sel="21" val="13"/>
</file>

<file path=xl/ctrlProps/ctrlProp20.xml><?xml version="1.0" encoding="utf-8"?>
<formControlPr xmlns="http://schemas.microsoft.com/office/spreadsheetml/2009/9/main" objectType="Drop" dropStyle="combo" dx="16" fmlaRange="Kunden!$C$6:$C$26" sel="21" val="13"/>
</file>

<file path=xl/ctrlProps/ctrlProp21.xml><?xml version="1.0" encoding="utf-8"?>
<formControlPr xmlns="http://schemas.microsoft.com/office/spreadsheetml/2009/9/main" objectType="Drop" dropStyle="combo" dx="16" fmlaRange="Kunden!$C$6:$C$26" sel="21" val="13"/>
</file>

<file path=xl/ctrlProps/ctrlProp22.xml><?xml version="1.0" encoding="utf-8"?>
<formControlPr xmlns="http://schemas.microsoft.com/office/spreadsheetml/2009/9/main" objectType="Drop" dropStyle="combo" dx="16" fmlaRange="Kunden!$C$6:$C$26" sel="5" val="2"/>
</file>

<file path=xl/ctrlProps/ctrlProp23.xml><?xml version="1.0" encoding="utf-8"?>
<formControlPr xmlns="http://schemas.microsoft.com/office/spreadsheetml/2009/9/main" objectType="Drop" dropStyle="combo" dx="16" fmlaRange="Kunden!$C$6:$C$26" sel="9" val="2"/>
</file>

<file path=xl/ctrlProps/ctrlProp24.xml><?xml version="1.0" encoding="utf-8"?>
<formControlPr xmlns="http://schemas.microsoft.com/office/spreadsheetml/2009/9/main" objectType="Drop" dropStyle="combo" dx="16" fmlaRange="Kunden!$C$6:$C$26" sel="3" val="0"/>
</file>

<file path=xl/ctrlProps/ctrlProp25.xml><?xml version="1.0" encoding="utf-8"?>
<formControlPr xmlns="http://schemas.microsoft.com/office/spreadsheetml/2009/9/main" objectType="Drop" dropStyle="combo" dx="16" fmlaRange="Kunden!$C$6:$C$26" sel="21" val="13"/>
</file>

<file path=xl/ctrlProps/ctrlProp26.xml><?xml version="1.0" encoding="utf-8"?>
<formControlPr xmlns="http://schemas.microsoft.com/office/spreadsheetml/2009/9/main" objectType="Drop" dropStyle="combo" dx="16" fmlaRange="Kunden!$C$6:$C$26" sel="21" val="13"/>
</file>

<file path=xl/ctrlProps/ctrlProp27.xml><?xml version="1.0" encoding="utf-8"?>
<formControlPr xmlns="http://schemas.microsoft.com/office/spreadsheetml/2009/9/main" objectType="Drop" dropStyle="combo" dx="16" fmlaRange="Kunden!$C$6:$C$26" sel="21" val="13"/>
</file>

<file path=xl/ctrlProps/ctrlProp28.xml><?xml version="1.0" encoding="utf-8"?>
<formControlPr xmlns="http://schemas.microsoft.com/office/spreadsheetml/2009/9/main" objectType="Drop" dropStyle="combo" dx="16" fmlaRange="Kunden!$C$6:$C$26" sel="9" val="7"/>
</file>

<file path=xl/ctrlProps/ctrlProp29.xml><?xml version="1.0" encoding="utf-8"?>
<formControlPr xmlns="http://schemas.microsoft.com/office/spreadsheetml/2009/9/main" objectType="Drop" dropStyle="combo" dx="16" fmlaRange="Kunden!$C$6:$C$26" sel="7" val="2"/>
</file>

<file path=xl/ctrlProps/ctrlProp30.xml><?xml version="1.0" encoding="utf-8"?>
<formControlPr xmlns="http://schemas.microsoft.com/office/spreadsheetml/2009/9/main" objectType="Drop" dropStyle="combo" dx="16" fmlaRange="Kunden!$C$6:$C$26" sel="3" val="0"/>
</file>

<file path=xl/ctrlProps/ctrlProp31.xml><?xml version="1.0" encoding="utf-8"?>
<formControlPr xmlns="http://schemas.microsoft.com/office/spreadsheetml/2009/9/main" objectType="Drop" dropStyle="combo" dx="16" fmlaRange="Kunden!$C$6:$C$26" sel="2" val="0"/>
</file>

<file path=xl/ctrlProps/ctrlProp32.xml><?xml version="1.0" encoding="utf-8"?>
<formControlPr xmlns="http://schemas.microsoft.com/office/spreadsheetml/2009/9/main" objectType="Drop" dropStyle="combo" dx="16" fmlaRange="Kunden!$C$6:$C$26" sel="7" val="0"/>
</file>

<file path=xl/ctrlProps/ctrlProp33.xml><?xml version="1.0" encoding="utf-8"?>
<formControlPr xmlns="http://schemas.microsoft.com/office/spreadsheetml/2009/9/main" objectType="Drop" dropStyle="combo" dx="16" fmlaRange="Kunden!$C$6:$C$26" sel="9" val="4"/>
</file>

<file path=xl/ctrlProps/ctrlProp34.xml><?xml version="1.0" encoding="utf-8"?>
<formControlPr xmlns="http://schemas.microsoft.com/office/spreadsheetml/2009/9/main" objectType="GBox" noThreeD="1"/>
</file>

<file path=xl/ctrlProps/ctrlProp35.xml><?xml version="1.0" encoding="utf-8"?>
<formControlPr xmlns="http://schemas.microsoft.com/office/spreadsheetml/2009/9/main" objectType="Radio" firstButton="1" fmlaLink="$B$120" lockText="1"/>
</file>

<file path=xl/ctrlProps/ctrlProp36.xml><?xml version="1.0" encoding="utf-8"?>
<formControlPr xmlns="http://schemas.microsoft.com/office/spreadsheetml/2009/9/main" objectType="Radio" checked="Checked" lockText="1"/>
</file>

<file path=xl/ctrlProps/ctrlProp37.xml><?xml version="1.0" encoding="utf-8"?>
<formControlPr xmlns="http://schemas.microsoft.com/office/spreadsheetml/2009/9/main" objectType="Radio" lockText="1"/>
</file>

<file path=xl/ctrlProps/ctrlProp38.xml><?xml version="1.0" encoding="utf-8"?>
<formControlPr xmlns="http://schemas.microsoft.com/office/spreadsheetml/2009/9/main" objectType="Radio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 noThreeD="1"/>
</file>

<file path=xl/ctrlProps/ctrlProp41.xml><?xml version="1.0" encoding="utf-8"?>
<formControlPr xmlns="http://schemas.microsoft.com/office/spreadsheetml/2009/9/main" objectType="Radio" firstButton="1" fmlaLink="$B$121" lockText="1"/>
</file>

<file path=xl/ctrlProps/ctrlProp42.xml><?xml version="1.0" encoding="utf-8"?>
<formControlPr xmlns="http://schemas.microsoft.com/office/spreadsheetml/2009/9/main" objectType="Radio" lockText="1"/>
</file>

<file path=xl/ctrlProps/ctrlProp43.xml><?xml version="1.0" encoding="utf-8"?>
<formControlPr xmlns="http://schemas.microsoft.com/office/spreadsheetml/2009/9/main" objectType="Radio" checked="Checked" lockText="1"/>
</file>

<file path=xl/ctrlProps/ctrlProp44.xml><?xml version="1.0" encoding="utf-8"?>
<formControlPr xmlns="http://schemas.microsoft.com/office/spreadsheetml/2009/9/main" objectType="Radio" lockText="1"/>
</file>

<file path=xl/ctrlProps/ctrlProp45.xml><?xml version="1.0" encoding="utf-8"?>
<formControlPr xmlns="http://schemas.microsoft.com/office/spreadsheetml/2009/9/main" objectType="Radio" lockText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Radio" firstButton="1" fmlaLink="$B$122" lockText="1"/>
</file>

<file path=xl/ctrlProps/ctrlProp48.xml><?xml version="1.0" encoding="utf-8"?>
<formControlPr xmlns="http://schemas.microsoft.com/office/spreadsheetml/2009/9/main" objectType="Radio" lockText="1"/>
</file>

<file path=xl/ctrlProps/ctrlProp49.xml><?xml version="1.0" encoding="utf-8"?>
<formControlPr xmlns="http://schemas.microsoft.com/office/spreadsheetml/2009/9/main" objectType="Radio" lockText="1"/>
</file>

<file path=xl/ctrlProps/ctrlProp50.xml><?xml version="1.0" encoding="utf-8"?>
<formControlPr xmlns="http://schemas.microsoft.com/office/spreadsheetml/2009/9/main" objectType="Radio" checked="Checked" lockText="1"/>
</file>

<file path=xl/ctrlProps/ctrlProp51.xml><?xml version="1.0" encoding="utf-8"?>
<formControlPr xmlns="http://schemas.microsoft.com/office/spreadsheetml/2009/9/main" objectType="Radio" lockText="1"/>
</file>

<file path=xl/ctrlProps/ctrlProp52.xml><?xml version="1.0" encoding="utf-8"?>
<formControlPr xmlns="http://schemas.microsoft.com/office/spreadsheetml/2009/9/main" objectType="GBox" noThreeD="1"/>
</file>

<file path=xl/ctrlProps/ctrlProp53.xml><?xml version="1.0" encoding="utf-8"?>
<formControlPr xmlns="http://schemas.microsoft.com/office/spreadsheetml/2009/9/main" objectType="Radio" checked="Checked" firstButton="1" fmlaLink="$B$124" lockText="1"/>
</file>

<file path=xl/ctrlProps/ctrlProp54.xml><?xml version="1.0" encoding="utf-8"?>
<formControlPr xmlns="http://schemas.microsoft.com/office/spreadsheetml/2009/9/main" objectType="Radio" lockText="1"/>
</file>

<file path=xl/ctrlProps/ctrlProp55.xml><?xml version="1.0" encoding="utf-8"?>
<formControlPr xmlns="http://schemas.microsoft.com/office/spreadsheetml/2009/9/main" objectType="Radio" lockText="1"/>
</file>

<file path=xl/ctrlProps/ctrlProp56.xml><?xml version="1.0" encoding="utf-8"?>
<formControlPr xmlns="http://schemas.microsoft.com/office/spreadsheetml/2009/9/main" objectType="Radio" lockText="1"/>
</file>

<file path=xl/ctrlProps/ctrlProp57.xml><?xml version="1.0" encoding="utf-8"?>
<formControlPr xmlns="http://schemas.microsoft.com/office/spreadsheetml/2009/9/main" objectType="Radio" lockText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firstButton="1" fmlaLink="$B$125" lockText="1"/>
</file>

<file path=xl/ctrlProps/ctrlProp60.xml><?xml version="1.0" encoding="utf-8"?>
<formControlPr xmlns="http://schemas.microsoft.com/office/spreadsheetml/2009/9/main" objectType="Radio" checked="Checked" lockText="1"/>
</file>

<file path=xl/ctrlProps/ctrlProp61.xml><?xml version="1.0" encoding="utf-8"?>
<formControlPr xmlns="http://schemas.microsoft.com/office/spreadsheetml/2009/9/main" objectType="Radio" lockText="1"/>
</file>

<file path=xl/ctrlProps/ctrlProp62.xml><?xml version="1.0" encoding="utf-8"?>
<formControlPr xmlns="http://schemas.microsoft.com/office/spreadsheetml/2009/9/main" objectType="Radio" lockText="1"/>
</file>

<file path=xl/ctrlProps/ctrlProp63.xml><?xml version="1.0" encoding="utf-8"?>
<formControlPr xmlns="http://schemas.microsoft.com/office/spreadsheetml/2009/9/main" objectType="Radio" lockText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firstButton="1" fmlaLink="$B$126" lockText="1"/>
</file>

<file path=xl/ctrlProps/ctrlProp66.xml><?xml version="1.0" encoding="utf-8"?>
<formControlPr xmlns="http://schemas.microsoft.com/office/spreadsheetml/2009/9/main" objectType="Radio" lockText="1"/>
</file>

<file path=xl/ctrlProps/ctrlProp67.xml><?xml version="1.0" encoding="utf-8"?>
<formControlPr xmlns="http://schemas.microsoft.com/office/spreadsheetml/2009/9/main" objectType="Radio" checked="Checked" lockText="1"/>
</file>

<file path=xl/ctrlProps/ctrlProp68.xml><?xml version="1.0" encoding="utf-8"?>
<formControlPr xmlns="http://schemas.microsoft.com/office/spreadsheetml/2009/9/main" objectType="Radio" lockText="1"/>
</file>

<file path=xl/ctrlProps/ctrlProp69.xml><?xml version="1.0" encoding="utf-8"?>
<formControlPr xmlns="http://schemas.microsoft.com/office/spreadsheetml/2009/9/main" objectType="Radio" lockText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firstButton="1" fmlaLink="$B$133" lockText="1"/>
</file>

<file path=xl/ctrlProps/ctrlProp72.xml><?xml version="1.0" encoding="utf-8"?>
<formControlPr xmlns="http://schemas.microsoft.com/office/spreadsheetml/2009/9/main" objectType="Radio" lockText="1"/>
</file>

<file path=xl/ctrlProps/ctrlProp73.xml><?xml version="1.0" encoding="utf-8"?>
<formControlPr xmlns="http://schemas.microsoft.com/office/spreadsheetml/2009/9/main" objectType="Radio" lockText="1"/>
</file>

<file path=xl/ctrlProps/ctrlProp74.xml><?xml version="1.0" encoding="utf-8"?>
<formControlPr xmlns="http://schemas.microsoft.com/office/spreadsheetml/2009/9/main" objectType="Radio" lockText="1"/>
</file>

<file path=xl/ctrlProps/ctrlProp75.xml><?xml version="1.0" encoding="utf-8"?>
<formControlPr xmlns="http://schemas.microsoft.com/office/spreadsheetml/2009/9/main" objectType="Radio" checked="Checked" lockText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firstButton="1" fmlaLink="$B$134" lockText="1"/>
</file>

<file path=xl/ctrlProps/ctrlProp78.xml><?xml version="1.0" encoding="utf-8"?>
<formControlPr xmlns="http://schemas.microsoft.com/office/spreadsheetml/2009/9/main" objectType="Radio" lockText="1"/>
</file>

<file path=xl/ctrlProps/ctrlProp79.xml><?xml version="1.0" encoding="utf-8"?>
<formControlPr xmlns="http://schemas.microsoft.com/office/spreadsheetml/2009/9/main" objectType="Radio" lockText="1"/>
</file>

<file path=xl/ctrlProps/ctrlProp80.xml><?xml version="1.0" encoding="utf-8"?>
<formControlPr xmlns="http://schemas.microsoft.com/office/spreadsheetml/2009/9/main" objectType="Radio" checked="Checked" lockText="1"/>
</file>

<file path=xl/ctrlProps/ctrlProp81.xml><?xml version="1.0" encoding="utf-8"?>
<formControlPr xmlns="http://schemas.microsoft.com/office/spreadsheetml/2009/9/main" objectType="Radio" lockText="1"/>
</file>

<file path=xl/ctrlProps/ctrlProp82.xml><?xml version="1.0" encoding="utf-8"?>
<formControlPr xmlns="http://schemas.microsoft.com/office/spreadsheetml/2009/9/main" objectType="GBox" noThreeD="1"/>
</file>

<file path=xl/ctrlProps/ctrlProp83.xml><?xml version="1.0" encoding="utf-8"?>
<formControlPr xmlns="http://schemas.microsoft.com/office/spreadsheetml/2009/9/main" objectType="Radio" firstButton="1" fmlaLink="$B$135" lockText="1"/>
</file>

<file path=xl/ctrlProps/ctrlProp84.xml><?xml version="1.0" encoding="utf-8"?>
<formControlPr xmlns="http://schemas.microsoft.com/office/spreadsheetml/2009/9/main" objectType="Radio" checked="Checked" lockText="1"/>
</file>

<file path=xl/ctrlProps/ctrlProp85.xml><?xml version="1.0" encoding="utf-8"?>
<formControlPr xmlns="http://schemas.microsoft.com/office/spreadsheetml/2009/9/main" objectType="Radio" lockText="1"/>
</file>

<file path=xl/ctrlProps/ctrlProp86.xml><?xml version="1.0" encoding="utf-8"?>
<formControlPr xmlns="http://schemas.microsoft.com/office/spreadsheetml/2009/9/main" objectType="Radio" lockText="1"/>
</file>

<file path=xl/ctrlProps/ctrlProp87.xml><?xml version="1.0" encoding="utf-8"?>
<formControlPr xmlns="http://schemas.microsoft.com/office/spreadsheetml/2009/9/main" objectType="Radio" lockText="1"/>
</file>

<file path=xl/ctrlProps/ctrlProp88.xml><?xml version="1.0" encoding="utf-8"?>
<formControlPr xmlns="http://schemas.microsoft.com/office/spreadsheetml/2009/9/main" objectType="GBox" noThreeD="1"/>
</file>

<file path=xl/ctrlProps/ctrlProp89.xml><?xml version="1.0" encoding="utf-8"?>
<formControlPr xmlns="http://schemas.microsoft.com/office/spreadsheetml/2009/9/main" objectType="Radio" firstButton="1" fmlaLink="$B$136" lockText="1"/>
</file>

<file path=xl/ctrlProps/ctrlProp90.xml><?xml version="1.0" encoding="utf-8"?>
<formControlPr xmlns="http://schemas.microsoft.com/office/spreadsheetml/2009/9/main" objectType="Radio" checked="Checked" lockText="1"/>
</file>

<file path=xl/ctrlProps/ctrlProp91.xml><?xml version="1.0" encoding="utf-8"?>
<formControlPr xmlns="http://schemas.microsoft.com/office/spreadsheetml/2009/9/main" objectType="Radio" lockText="1"/>
</file>

<file path=xl/ctrlProps/ctrlProp92.xml><?xml version="1.0" encoding="utf-8"?>
<formControlPr xmlns="http://schemas.microsoft.com/office/spreadsheetml/2009/9/main" objectType="Radio" lockText="1"/>
</file>

<file path=xl/ctrlProps/ctrlProp93.xml><?xml version="1.0" encoding="utf-8"?>
<formControlPr xmlns="http://schemas.microsoft.com/office/spreadsheetml/2009/9/main" objectType="Radio" lockText="1"/>
</file>

<file path=xl/ctrlProps/ctrlProp94.xml><?xml version="1.0" encoding="utf-8"?>
<formControlPr xmlns="http://schemas.microsoft.com/office/spreadsheetml/2009/9/main" objectType="GBox" noThreeD="1"/>
</file>

<file path=xl/ctrlProps/ctrlProp95.xml><?xml version="1.0" encoding="utf-8"?>
<formControlPr xmlns="http://schemas.microsoft.com/office/spreadsheetml/2009/9/main" objectType="Radio" firstButton="1" fmlaLink="$B$119" lockText="1"/>
</file>

<file path=xl/ctrlProps/ctrlProp96.xml><?xml version="1.0" encoding="utf-8"?>
<formControlPr xmlns="http://schemas.microsoft.com/office/spreadsheetml/2009/9/main" objectType="Radio" lockText="1"/>
</file>

<file path=xl/ctrlProps/ctrlProp97.xml><?xml version="1.0" encoding="utf-8"?>
<formControlPr xmlns="http://schemas.microsoft.com/office/spreadsheetml/2009/9/main" objectType="Radio" checked="Checked" lockText="1"/>
</file>

<file path=xl/ctrlProps/ctrlProp98.xml><?xml version="1.0" encoding="utf-8"?>
<formControlPr xmlns="http://schemas.microsoft.com/office/spreadsheetml/2009/9/main" objectType="Radio" lockText="1"/>
</file>

<file path=xl/ctrlProps/ctrlProp99.xml><?xml version="1.0" encoding="utf-8"?>
<formControlPr xmlns="http://schemas.microsoft.com/office/spreadsheetml/2009/9/main" objectType="Radio" lockText="1"/>
</file>

<file path=xl/ctrlProps/ctrlProp100.xml><?xml version="1.0" encoding="utf-8"?>
<formControlPr xmlns="http://schemas.microsoft.com/office/spreadsheetml/2009/9/main" objectType="GBox" noThreeD="1"/>
</file>

<file path=xl/ctrlProps/ctrlProp101.xml><?xml version="1.0" encoding="utf-8"?>
<formControlPr xmlns="http://schemas.microsoft.com/office/spreadsheetml/2009/9/main" objectType="Radio" firstButton="1" fmlaLink="$B$127" lockText="1"/>
</file>

<file path=xl/ctrlProps/ctrlProp102.xml><?xml version="1.0" encoding="utf-8"?>
<formControlPr xmlns="http://schemas.microsoft.com/office/spreadsheetml/2009/9/main" objectType="Radio" lockText="1"/>
</file>

<file path=xl/ctrlProps/ctrlProp103.xml><?xml version="1.0" encoding="utf-8"?>
<formControlPr xmlns="http://schemas.microsoft.com/office/spreadsheetml/2009/9/main" objectType="Radio" lockText="1"/>
</file>

<file path=xl/ctrlProps/ctrlProp104.xml><?xml version="1.0" encoding="utf-8"?>
<formControlPr xmlns="http://schemas.microsoft.com/office/spreadsheetml/2009/9/main" objectType="Radio" checked="Checked" lockText="1"/>
</file>

<file path=xl/ctrlProps/ctrlProp105.xml><?xml version="1.0" encoding="utf-8"?>
<formControlPr xmlns="http://schemas.microsoft.com/office/spreadsheetml/2009/9/main" objectType="Radio" lockText="1"/>
</file>

<file path=xl/ctrlProps/ctrlProp106.xml><?xml version="1.0" encoding="utf-8"?>
<formControlPr xmlns="http://schemas.microsoft.com/office/spreadsheetml/2009/9/main" objectType="GBox" noThreeD="1"/>
</file>

<file path=xl/ctrlProps/ctrlProp107.xml><?xml version="1.0" encoding="utf-8"?>
<formControlPr xmlns="http://schemas.microsoft.com/office/spreadsheetml/2009/9/main" objectType="Radio" firstButton="1" fmlaLink="$B$128" lockText="1"/>
</file>

<file path=xl/ctrlProps/ctrlProp108.xml><?xml version="1.0" encoding="utf-8"?>
<formControlPr xmlns="http://schemas.microsoft.com/office/spreadsheetml/2009/9/main" objectType="Radio" lockText="1"/>
</file>

<file path=xl/ctrlProps/ctrlProp109.xml><?xml version="1.0" encoding="utf-8"?>
<formControlPr xmlns="http://schemas.microsoft.com/office/spreadsheetml/2009/9/main" objectType="Radio" checked="Checked" lockText="1"/>
</file>

<file path=xl/ctrlProps/ctrlProp110.xml><?xml version="1.0" encoding="utf-8"?>
<formControlPr xmlns="http://schemas.microsoft.com/office/spreadsheetml/2009/9/main" objectType="Radio" lockText="1"/>
</file>

<file path=xl/ctrlProps/ctrlProp111.xml><?xml version="1.0" encoding="utf-8"?>
<formControlPr xmlns="http://schemas.microsoft.com/office/spreadsheetml/2009/9/main" objectType="Radio" lockText="1"/>
</file>

<file path=xl/ctrlProps/ctrlProp112.xml><?xml version="1.0" encoding="utf-8"?>
<formControlPr xmlns="http://schemas.microsoft.com/office/spreadsheetml/2009/9/main" objectType="GBox" noThreeD="1"/>
</file>

<file path=xl/ctrlProps/ctrlProp113.xml><?xml version="1.0" encoding="utf-8"?>
<formControlPr xmlns="http://schemas.microsoft.com/office/spreadsheetml/2009/9/main" objectType="Radio" firstButton="1" fmlaLink="$B$129" lockText="1"/>
</file>

<file path=xl/ctrlProps/ctrlProp114.xml><?xml version="1.0" encoding="utf-8"?>
<formControlPr xmlns="http://schemas.microsoft.com/office/spreadsheetml/2009/9/main" objectType="Radio" checked="Checked" lockText="1"/>
</file>

<file path=xl/ctrlProps/ctrlProp115.xml><?xml version="1.0" encoding="utf-8"?>
<formControlPr xmlns="http://schemas.microsoft.com/office/spreadsheetml/2009/9/main" objectType="Radio" lockText="1"/>
</file>

<file path=xl/ctrlProps/ctrlProp116.xml><?xml version="1.0" encoding="utf-8"?>
<formControlPr xmlns="http://schemas.microsoft.com/office/spreadsheetml/2009/9/main" objectType="Radio" lockText="1"/>
</file>

<file path=xl/ctrlProps/ctrlProp117.xml><?xml version="1.0" encoding="utf-8"?>
<formControlPr xmlns="http://schemas.microsoft.com/office/spreadsheetml/2009/9/main" objectType="Radio" lockText="1"/>
</file>

<file path=xl/ctrlProps/ctrlProp118.xml><?xml version="1.0" encoding="utf-8"?>
<formControlPr xmlns="http://schemas.microsoft.com/office/spreadsheetml/2009/9/main" objectType="GBox" noThreeD="1"/>
</file>

<file path=xl/ctrlProps/ctrlProp119.xml><?xml version="1.0" encoding="utf-8"?>
<formControlPr xmlns="http://schemas.microsoft.com/office/spreadsheetml/2009/9/main" objectType="Radio" firstButton="1" fmlaLink="$B$130" lockText="1"/>
</file>

<file path=xl/ctrlProps/ctrlProp120.xml><?xml version="1.0" encoding="utf-8"?>
<formControlPr xmlns="http://schemas.microsoft.com/office/spreadsheetml/2009/9/main" objectType="Radio" checked="Checked" lockText="1"/>
</file>

<file path=xl/ctrlProps/ctrlProp121.xml><?xml version="1.0" encoding="utf-8"?>
<formControlPr xmlns="http://schemas.microsoft.com/office/spreadsheetml/2009/9/main" objectType="Radio" lockText="1"/>
</file>

<file path=xl/ctrlProps/ctrlProp122.xml><?xml version="1.0" encoding="utf-8"?>
<formControlPr xmlns="http://schemas.microsoft.com/office/spreadsheetml/2009/9/main" objectType="Radio" lockText="1"/>
</file>

<file path=xl/ctrlProps/ctrlProp123.xml><?xml version="1.0" encoding="utf-8"?>
<formControlPr xmlns="http://schemas.microsoft.com/office/spreadsheetml/2009/9/main" objectType="Radio" lockText="1"/>
</file>

<file path=xl/ctrlProps/ctrlProp124.xml><?xml version="1.0" encoding="utf-8"?>
<formControlPr xmlns="http://schemas.microsoft.com/office/spreadsheetml/2009/9/main" objectType="GBox" noThreeD="1"/>
</file>

<file path=xl/ctrlProps/ctrlProp125.xml><?xml version="1.0" encoding="utf-8"?>
<formControlPr xmlns="http://schemas.microsoft.com/office/spreadsheetml/2009/9/main" objectType="Radio" firstButton="1" fmlaLink="$B$131" lockText="1"/>
</file>

<file path=xl/ctrlProps/ctrlProp126.xml><?xml version="1.0" encoding="utf-8"?>
<formControlPr xmlns="http://schemas.microsoft.com/office/spreadsheetml/2009/9/main" objectType="Radio" lockText="1"/>
</file>

<file path=xl/ctrlProps/ctrlProp127.xml><?xml version="1.0" encoding="utf-8"?>
<formControlPr xmlns="http://schemas.microsoft.com/office/spreadsheetml/2009/9/main" objectType="Radio" checked="Checked" lockText="1"/>
</file>

<file path=xl/ctrlProps/ctrlProp128.xml><?xml version="1.0" encoding="utf-8"?>
<formControlPr xmlns="http://schemas.microsoft.com/office/spreadsheetml/2009/9/main" objectType="Radio" lockText="1"/>
</file>

<file path=xl/ctrlProps/ctrlProp129.xml><?xml version="1.0" encoding="utf-8"?>
<formControlPr xmlns="http://schemas.microsoft.com/office/spreadsheetml/2009/9/main" objectType="Radio" lockText="1"/>
</file>

<file path=xl/ctrlProps/ctrlProp130.xml><?xml version="1.0" encoding="utf-8"?>
<formControlPr xmlns="http://schemas.microsoft.com/office/spreadsheetml/2009/9/main" objectType="GBox" noThreeD="1"/>
</file>

<file path=xl/ctrlProps/ctrlProp131.xml><?xml version="1.0" encoding="utf-8"?>
<formControlPr xmlns="http://schemas.microsoft.com/office/spreadsheetml/2009/9/main" objectType="Radio" firstButton="1" fmlaLink="$B$138" lockText="1"/>
</file>

<file path=xl/ctrlProps/ctrlProp132.xml><?xml version="1.0" encoding="utf-8"?>
<formControlPr xmlns="http://schemas.microsoft.com/office/spreadsheetml/2009/9/main" objectType="Radio" lockText="1"/>
</file>

<file path=xl/ctrlProps/ctrlProp133.xml><?xml version="1.0" encoding="utf-8"?>
<formControlPr xmlns="http://schemas.microsoft.com/office/spreadsheetml/2009/9/main" objectType="Radio" checked="Checked" lockText="1"/>
</file>

<file path=xl/ctrlProps/ctrlProp134.xml><?xml version="1.0" encoding="utf-8"?>
<formControlPr xmlns="http://schemas.microsoft.com/office/spreadsheetml/2009/9/main" objectType="Radio" lockText="1"/>
</file>

<file path=xl/ctrlProps/ctrlProp135.xml><?xml version="1.0" encoding="utf-8"?>
<formControlPr xmlns="http://schemas.microsoft.com/office/spreadsheetml/2009/9/main" objectType="Radio" lockText="1"/>
</file>

<file path=xl/ctrlProps/ctrlProp136.xml><?xml version="1.0" encoding="utf-8"?>
<formControlPr xmlns="http://schemas.microsoft.com/office/spreadsheetml/2009/9/main" objectType="GBox" noThreeD="1"/>
</file>

<file path=xl/ctrlProps/ctrlProp137.xml><?xml version="1.0" encoding="utf-8"?>
<formControlPr xmlns="http://schemas.microsoft.com/office/spreadsheetml/2009/9/main" objectType="Radio" firstButton="1" fmlaLink="$B$139" lockText="1"/>
</file>

<file path=xl/ctrlProps/ctrlProp138.xml><?xml version="1.0" encoding="utf-8"?>
<formControlPr xmlns="http://schemas.microsoft.com/office/spreadsheetml/2009/9/main" objectType="Radio" checked="Checked" lockText="1"/>
</file>

<file path=xl/ctrlProps/ctrlProp139.xml><?xml version="1.0" encoding="utf-8"?>
<formControlPr xmlns="http://schemas.microsoft.com/office/spreadsheetml/2009/9/main" objectType="Radio" lockText="1"/>
</file>

<file path=xl/ctrlProps/ctrlProp140.xml><?xml version="1.0" encoding="utf-8"?>
<formControlPr xmlns="http://schemas.microsoft.com/office/spreadsheetml/2009/9/main" objectType="Radio" lockText="1"/>
</file>

<file path=xl/ctrlProps/ctrlProp141.xml><?xml version="1.0" encoding="utf-8"?>
<formControlPr xmlns="http://schemas.microsoft.com/office/spreadsheetml/2009/9/main" objectType="Radio" lockText="1"/>
</file>

<file path=xl/ctrlProps/ctrlProp142.xml><?xml version="1.0" encoding="utf-8"?>
<formControlPr xmlns="http://schemas.microsoft.com/office/spreadsheetml/2009/9/main" objectType="GBox" noThreeD="1"/>
</file>

<file path=xl/ctrlProps/ctrlProp143.xml><?xml version="1.0" encoding="utf-8"?>
<formControlPr xmlns="http://schemas.microsoft.com/office/spreadsheetml/2009/9/main" objectType="Radio" checked="Checked" firstButton="1" fmlaLink="$B$140" lockText="1"/>
</file>

<file path=xl/ctrlProps/ctrlProp144.xml><?xml version="1.0" encoding="utf-8"?>
<formControlPr xmlns="http://schemas.microsoft.com/office/spreadsheetml/2009/9/main" objectType="Radio" lockText="1"/>
</file>

<file path=xl/ctrlProps/ctrlProp145.xml><?xml version="1.0" encoding="utf-8"?>
<formControlPr xmlns="http://schemas.microsoft.com/office/spreadsheetml/2009/9/main" objectType="Radio" lockText="1"/>
</file>

<file path=xl/ctrlProps/ctrlProp146.xml><?xml version="1.0" encoding="utf-8"?>
<formControlPr xmlns="http://schemas.microsoft.com/office/spreadsheetml/2009/9/main" objectType="Radio" lockText="1"/>
</file>

<file path=xl/ctrlProps/ctrlProp147.xml><?xml version="1.0" encoding="utf-8"?>
<formControlPr xmlns="http://schemas.microsoft.com/office/spreadsheetml/2009/9/main" objectType="Radio" lockText="1"/>
</file>

<file path=xl/ctrlProps/ctrlProp148.xml><?xml version="1.0" encoding="utf-8"?>
<formControlPr xmlns="http://schemas.microsoft.com/office/spreadsheetml/2009/9/main" objectType="GBox" noThreeD="1"/>
</file>

<file path=xl/ctrlProps/ctrlProp149.xml><?xml version="1.0" encoding="utf-8"?>
<formControlPr xmlns="http://schemas.microsoft.com/office/spreadsheetml/2009/9/main" objectType="Radio" checked="Checked" firstButton="1" fmlaLink="$B$142" lockText="1"/>
</file>

<file path=xl/ctrlProps/ctrlProp150.xml><?xml version="1.0" encoding="utf-8"?>
<formControlPr xmlns="http://schemas.microsoft.com/office/spreadsheetml/2009/9/main" objectType="Radio" lockText="1"/>
</file>

<file path=xl/ctrlProps/ctrlProp151.xml><?xml version="1.0" encoding="utf-8"?>
<formControlPr xmlns="http://schemas.microsoft.com/office/spreadsheetml/2009/9/main" objectType="Radio" lockText="1"/>
</file>

<file path=xl/ctrlProps/ctrlProp152.xml><?xml version="1.0" encoding="utf-8"?>
<formControlPr xmlns="http://schemas.microsoft.com/office/spreadsheetml/2009/9/main" objectType="Radio" lockText="1"/>
</file>

<file path=xl/ctrlProps/ctrlProp153.xml><?xml version="1.0" encoding="utf-8"?>
<formControlPr xmlns="http://schemas.microsoft.com/office/spreadsheetml/2009/9/main" objectType="Radio" lockText="1"/>
</file>

<file path=xl/ctrlProps/ctrlProp154.xml><?xml version="1.0" encoding="utf-8"?>
<formControlPr xmlns="http://schemas.microsoft.com/office/spreadsheetml/2009/9/main" objectType="GBox" noThreeD="1"/>
</file>

<file path=xl/ctrlProps/ctrlProp155.xml><?xml version="1.0" encoding="utf-8"?>
<formControlPr xmlns="http://schemas.microsoft.com/office/spreadsheetml/2009/9/main" objectType="Radio" firstButton="1" fmlaLink="$B$143" lockText="1"/>
</file>

<file path=xl/ctrlProps/ctrlProp156.xml><?xml version="1.0" encoding="utf-8"?>
<formControlPr xmlns="http://schemas.microsoft.com/office/spreadsheetml/2009/9/main" objectType="Radio" lockText="1"/>
</file>

<file path=xl/ctrlProps/ctrlProp157.xml><?xml version="1.0" encoding="utf-8"?>
<formControlPr xmlns="http://schemas.microsoft.com/office/spreadsheetml/2009/9/main" objectType="Radio" checked="Checked" lockText="1"/>
</file>

<file path=xl/ctrlProps/ctrlProp158.xml><?xml version="1.0" encoding="utf-8"?>
<formControlPr xmlns="http://schemas.microsoft.com/office/spreadsheetml/2009/9/main" objectType="Radio" lockText="1"/>
</file>

<file path=xl/ctrlProps/ctrlProp159.xml><?xml version="1.0" encoding="utf-8"?>
<formControlPr xmlns="http://schemas.microsoft.com/office/spreadsheetml/2009/9/main" objectType="Radio" lockText="1"/>
</file>

<file path=xl/ctrlProps/ctrlProp160.xml><?xml version="1.0" encoding="utf-8"?>
<formControlPr xmlns="http://schemas.microsoft.com/office/spreadsheetml/2009/9/main" objectType="GBox" noThreeD="1"/>
</file>

<file path=xl/ctrlProps/ctrlProp161.xml><?xml version="1.0" encoding="utf-8"?>
<formControlPr xmlns="http://schemas.microsoft.com/office/spreadsheetml/2009/9/main" objectType="Radio" firstButton="1" fmlaLink="$B$144" lockText="1"/>
</file>

<file path=xl/ctrlProps/ctrlProp162.xml><?xml version="1.0" encoding="utf-8"?>
<formControlPr xmlns="http://schemas.microsoft.com/office/spreadsheetml/2009/9/main" objectType="Radio" lockText="1"/>
</file>

<file path=xl/ctrlProps/ctrlProp163.xml><?xml version="1.0" encoding="utf-8"?>
<formControlPr xmlns="http://schemas.microsoft.com/office/spreadsheetml/2009/9/main" objectType="Radio" lockText="1"/>
</file>

<file path=xl/ctrlProps/ctrlProp164.xml><?xml version="1.0" encoding="utf-8"?>
<formControlPr xmlns="http://schemas.microsoft.com/office/spreadsheetml/2009/9/main" objectType="Radio" lockText="1"/>
</file>

<file path=xl/ctrlProps/ctrlProp165.xml><?xml version="1.0" encoding="utf-8"?>
<formControlPr xmlns="http://schemas.microsoft.com/office/spreadsheetml/2009/9/main" objectType="Radio" checked="Checked" lockText="1"/>
</file>

<file path=xl/ctrlProps/ctrlProp166.xml><?xml version="1.0" encoding="utf-8"?>
<formControlPr xmlns="http://schemas.microsoft.com/office/spreadsheetml/2009/9/main" objectType="GBox" noThreeD="1"/>
</file>

<file path=xl/ctrlProps/ctrlProp167.xml><?xml version="1.0" encoding="utf-8"?>
<formControlPr xmlns="http://schemas.microsoft.com/office/spreadsheetml/2009/9/main" objectType="Radio" firstButton="1" fmlaLink="$B$145" lockText="1"/>
</file>

<file path=xl/ctrlProps/ctrlProp168.xml><?xml version="1.0" encoding="utf-8"?>
<formControlPr xmlns="http://schemas.microsoft.com/office/spreadsheetml/2009/9/main" objectType="Radio" checked="Checked" lockText="1"/>
</file>

<file path=xl/ctrlProps/ctrlProp169.xml><?xml version="1.0" encoding="utf-8"?>
<formControlPr xmlns="http://schemas.microsoft.com/office/spreadsheetml/2009/9/main" objectType="Radio" lockText="1"/>
</file>

<file path=xl/ctrlProps/ctrlProp170.xml><?xml version="1.0" encoding="utf-8"?>
<formControlPr xmlns="http://schemas.microsoft.com/office/spreadsheetml/2009/9/main" objectType="Radio" lockText="1"/>
</file>

<file path=xl/ctrlProps/ctrlProp171.xml><?xml version="1.0" encoding="utf-8"?>
<formControlPr xmlns="http://schemas.microsoft.com/office/spreadsheetml/2009/9/main" objectType="Radio" lockText="1"/>
</file>

<file path=xl/ctrlProps/ctrlProp172.xml><?xml version="1.0" encoding="utf-8"?>
<formControlPr xmlns="http://schemas.microsoft.com/office/spreadsheetml/2009/9/main" objectType="GBox" noThreeD="1"/>
</file>

<file path=xl/ctrlProps/ctrlProp173.xml><?xml version="1.0" encoding="utf-8"?>
<formControlPr xmlns="http://schemas.microsoft.com/office/spreadsheetml/2009/9/main" objectType="Radio" firstButton="1" fmlaLink="$B$146" lockText="1"/>
</file>

<file path=xl/ctrlProps/ctrlProp174.xml><?xml version="1.0" encoding="utf-8"?>
<formControlPr xmlns="http://schemas.microsoft.com/office/spreadsheetml/2009/9/main" objectType="Radio" lockText="1"/>
</file>

<file path=xl/ctrlProps/ctrlProp175.xml><?xml version="1.0" encoding="utf-8"?>
<formControlPr xmlns="http://schemas.microsoft.com/office/spreadsheetml/2009/9/main" objectType="Radio" lockText="1"/>
</file>

<file path=xl/ctrlProps/ctrlProp176.xml><?xml version="1.0" encoding="utf-8"?>
<formControlPr xmlns="http://schemas.microsoft.com/office/spreadsheetml/2009/9/main" objectType="Radio" lockText="1"/>
</file>

<file path=xl/ctrlProps/ctrlProp177.xml><?xml version="1.0" encoding="utf-8"?>
<formControlPr xmlns="http://schemas.microsoft.com/office/spreadsheetml/2009/9/main" objectType="Radio" lockText="1"/>
</file>

<file path=xl/ctrlProps/ctrlProp178.xml><?xml version="1.0" encoding="utf-8"?>
<formControlPr xmlns="http://schemas.microsoft.com/office/spreadsheetml/2009/9/main" objectType="GBox" noThreeD="1"/>
</file>

<file path=xl/ctrlProps/ctrlProp179.xml><?xml version="1.0" encoding="utf-8"?>
<formControlPr xmlns="http://schemas.microsoft.com/office/spreadsheetml/2009/9/main" objectType="Radio" firstButton="1" fmlaLink="$B$148" lockText="1"/>
</file>

<file path=xl/ctrlProps/ctrlProp180.xml><?xml version="1.0" encoding="utf-8"?>
<formControlPr xmlns="http://schemas.microsoft.com/office/spreadsheetml/2009/9/main" objectType="Radio" lockText="1"/>
</file>

<file path=xl/ctrlProps/ctrlProp181.xml><?xml version="1.0" encoding="utf-8"?>
<formControlPr xmlns="http://schemas.microsoft.com/office/spreadsheetml/2009/9/main" objectType="Radio" lockText="1"/>
</file>

<file path=xl/ctrlProps/ctrlProp182.xml><?xml version="1.0" encoding="utf-8"?>
<formControlPr xmlns="http://schemas.microsoft.com/office/spreadsheetml/2009/9/main" objectType="Radio" lockText="1"/>
</file>

<file path=xl/ctrlProps/ctrlProp183.xml><?xml version="1.0" encoding="utf-8"?>
<formControlPr xmlns="http://schemas.microsoft.com/office/spreadsheetml/2009/9/main" objectType="Radio" lockText="1"/>
</file>

<file path=xl/ctrlProps/ctrlProp184.xml><?xml version="1.0" encoding="utf-8"?>
<formControlPr xmlns="http://schemas.microsoft.com/office/spreadsheetml/2009/9/main" objectType="GBox" noThreeD="1"/>
</file>

<file path=xl/ctrlProps/ctrlProp185.xml><?xml version="1.0" encoding="utf-8"?>
<formControlPr xmlns="http://schemas.microsoft.com/office/spreadsheetml/2009/9/main" objectType="Radio" firstButton="1" fmlaLink="$B$150" lockText="1"/>
</file>

<file path=xl/ctrlProps/ctrlProp186.xml><?xml version="1.0" encoding="utf-8"?>
<formControlPr xmlns="http://schemas.microsoft.com/office/spreadsheetml/2009/9/main" objectType="Radio" lockText="1"/>
</file>

<file path=xl/ctrlProps/ctrlProp187.xml><?xml version="1.0" encoding="utf-8"?>
<formControlPr xmlns="http://schemas.microsoft.com/office/spreadsheetml/2009/9/main" objectType="Radio" lockText="1"/>
</file>

<file path=xl/ctrlProps/ctrlProp188.xml><?xml version="1.0" encoding="utf-8"?>
<formControlPr xmlns="http://schemas.microsoft.com/office/spreadsheetml/2009/9/main" objectType="Radio" lockText="1"/>
</file>

<file path=xl/ctrlProps/ctrlProp189.xml><?xml version="1.0" encoding="utf-8"?>
<formControlPr xmlns="http://schemas.microsoft.com/office/spreadsheetml/2009/9/main" objectType="Radio" lockText="1"/>
</file>

<file path=xl/ctrlProps/ctrlProp190.xml><?xml version="1.0" encoding="utf-8"?>
<formControlPr xmlns="http://schemas.microsoft.com/office/spreadsheetml/2009/9/main" objectType="GBox" noThreeD="1"/>
</file>

<file path=xl/ctrlProps/ctrlProp191.xml><?xml version="1.0" encoding="utf-8"?>
<formControlPr xmlns="http://schemas.microsoft.com/office/spreadsheetml/2009/9/main" objectType="Radio" firstButton="1" fmlaLink="$B$151" lockText="1"/>
</file>

<file path=xl/ctrlProps/ctrlProp192.xml><?xml version="1.0" encoding="utf-8"?>
<formControlPr xmlns="http://schemas.microsoft.com/office/spreadsheetml/2009/9/main" objectType="Radio" lockText="1"/>
</file>

<file path=xl/ctrlProps/ctrlProp193.xml><?xml version="1.0" encoding="utf-8"?>
<formControlPr xmlns="http://schemas.microsoft.com/office/spreadsheetml/2009/9/main" objectType="Radio" lockText="1"/>
</file>

<file path=xl/ctrlProps/ctrlProp194.xml><?xml version="1.0" encoding="utf-8"?>
<formControlPr xmlns="http://schemas.microsoft.com/office/spreadsheetml/2009/9/main" objectType="Radio" checked="Checked" lockText="1"/>
</file>

<file path=xl/ctrlProps/ctrlProp195.xml><?xml version="1.0" encoding="utf-8"?>
<formControlPr xmlns="http://schemas.microsoft.com/office/spreadsheetml/2009/9/main" objectType="Radio" lockText="1"/>
</file>

<file path=xl/ctrlProps/ctrlProp196.xml><?xml version="1.0" encoding="utf-8"?>
<formControlPr xmlns="http://schemas.microsoft.com/office/spreadsheetml/2009/9/main" objectType="GBox" noThreeD="1"/>
</file>

<file path=xl/ctrlProps/ctrlProp197.xml><?xml version="1.0" encoding="utf-8"?>
<formControlPr xmlns="http://schemas.microsoft.com/office/spreadsheetml/2009/9/main" objectType="Radio" firstButton="1" fmlaLink="$B$152" lockText="1"/>
</file>

<file path=xl/ctrlProps/ctrlProp198.xml><?xml version="1.0" encoding="utf-8"?>
<formControlPr xmlns="http://schemas.microsoft.com/office/spreadsheetml/2009/9/main" objectType="Radio" checked="Checked" lockText="1"/>
</file>

<file path=xl/ctrlProps/ctrlProp199.xml><?xml version="1.0" encoding="utf-8"?>
<formControlPr xmlns="http://schemas.microsoft.com/office/spreadsheetml/2009/9/main" objectType="Radio" lockText="1"/>
</file>

<file path=xl/ctrlProps/ctrlProp200.xml><?xml version="1.0" encoding="utf-8"?>
<formControlPr xmlns="http://schemas.microsoft.com/office/spreadsheetml/2009/9/main" objectType="Radio" lockText="1"/>
</file>

<file path=xl/ctrlProps/ctrlProp201.xml><?xml version="1.0" encoding="utf-8"?>
<formControlPr xmlns="http://schemas.microsoft.com/office/spreadsheetml/2009/9/main" objectType="Radio" lockText="1"/>
</file>

<file path=xl/ctrlProps/ctrlProp202.xml><?xml version="1.0" encoding="utf-8"?>
<formControlPr xmlns="http://schemas.microsoft.com/office/spreadsheetml/2009/9/main" objectType="GBox" noThreeD="1"/>
</file>

<file path=xl/ctrlProps/ctrlProp203.xml><?xml version="1.0" encoding="utf-8"?>
<formControlPr xmlns="http://schemas.microsoft.com/office/spreadsheetml/2009/9/main" objectType="Radio" firstButton="1" fmlaLink="$B$153" lockText="1"/>
</file>

<file path=xl/ctrlProps/ctrlProp204.xml><?xml version="1.0" encoding="utf-8"?>
<formControlPr xmlns="http://schemas.microsoft.com/office/spreadsheetml/2009/9/main" objectType="Radio" lockText="1"/>
</file>

<file path=xl/ctrlProps/ctrlProp205.xml><?xml version="1.0" encoding="utf-8"?>
<formControlPr xmlns="http://schemas.microsoft.com/office/spreadsheetml/2009/9/main" objectType="Radio" lockText="1"/>
</file>

<file path=xl/ctrlProps/ctrlProp206.xml><?xml version="1.0" encoding="utf-8"?>
<formControlPr xmlns="http://schemas.microsoft.com/office/spreadsheetml/2009/9/main" objectType="Radio" lockText="1"/>
</file>

<file path=xl/ctrlProps/ctrlProp207.xml><?xml version="1.0" encoding="utf-8"?>
<formControlPr xmlns="http://schemas.microsoft.com/office/spreadsheetml/2009/9/main" objectType="Radio" lockText="1"/>
</file>

<file path=xl/ctrlProps/ctrlProp208.xml><?xml version="1.0" encoding="utf-8"?>
<formControlPr xmlns="http://schemas.microsoft.com/office/spreadsheetml/2009/9/main" objectType="GBox" noThreeD="1"/>
</file>

<file path=xl/ctrlProps/ctrlProp209.xml><?xml version="1.0" encoding="utf-8"?>
<formControlPr xmlns="http://schemas.microsoft.com/office/spreadsheetml/2009/9/main" objectType="Radio" firstButton="1" fmlaLink="$B$155" lockText="1"/>
</file>

<file path=xl/ctrlProps/ctrlProp210.xml><?xml version="1.0" encoding="utf-8"?>
<formControlPr xmlns="http://schemas.microsoft.com/office/spreadsheetml/2009/9/main" objectType="Radio" lockText="1"/>
</file>

<file path=xl/ctrlProps/ctrlProp211.xml><?xml version="1.0" encoding="utf-8"?>
<formControlPr xmlns="http://schemas.microsoft.com/office/spreadsheetml/2009/9/main" objectType="Radio" lockText="1"/>
</file>

<file path=xl/ctrlProps/ctrlProp212.xml><?xml version="1.0" encoding="utf-8"?>
<formControlPr xmlns="http://schemas.microsoft.com/office/spreadsheetml/2009/9/main" objectType="Radio" checked="Checked" lockText="1"/>
</file>

<file path=xl/ctrlProps/ctrlProp213.xml><?xml version="1.0" encoding="utf-8"?>
<formControlPr xmlns="http://schemas.microsoft.com/office/spreadsheetml/2009/9/main" objectType="Radio" lockText="1"/>
</file>

<file path=xl/ctrlProps/ctrlProp214.xml><?xml version="1.0" encoding="utf-8"?>
<formControlPr xmlns="http://schemas.microsoft.com/office/spreadsheetml/2009/9/main" objectType="GBox" noThreeD="1"/>
</file>

<file path=xl/ctrlProps/ctrlProp215.xml><?xml version="1.0" encoding="utf-8"?>
<formControlPr xmlns="http://schemas.microsoft.com/office/spreadsheetml/2009/9/main" objectType="Radio" firstButton="1" fmlaLink="$B$156" lockText="1"/>
</file>

<file path=xl/ctrlProps/ctrlProp216.xml><?xml version="1.0" encoding="utf-8"?>
<formControlPr xmlns="http://schemas.microsoft.com/office/spreadsheetml/2009/9/main" objectType="Radio" lockText="1"/>
</file>

<file path=xl/ctrlProps/ctrlProp217.xml><?xml version="1.0" encoding="utf-8"?>
<formControlPr xmlns="http://schemas.microsoft.com/office/spreadsheetml/2009/9/main" objectType="Radio" lockText="1"/>
</file>

<file path=xl/ctrlProps/ctrlProp218.xml><?xml version="1.0" encoding="utf-8"?>
<formControlPr xmlns="http://schemas.microsoft.com/office/spreadsheetml/2009/9/main" objectType="Radio" lockText="1"/>
</file>

<file path=xl/ctrlProps/ctrlProp219.xml><?xml version="1.0" encoding="utf-8"?>
<formControlPr xmlns="http://schemas.microsoft.com/office/spreadsheetml/2009/9/main" objectType="Radio" lockText="1"/>
</file>

<file path=xl/ctrlProps/ctrlProp220.xml><?xml version="1.0" encoding="utf-8"?>
<formControlPr xmlns="http://schemas.microsoft.com/office/spreadsheetml/2009/9/main" objectType="GBox" noThreeD="1"/>
</file>

<file path=xl/ctrlProps/ctrlProp221.xml><?xml version="1.0" encoding="utf-8"?>
<formControlPr xmlns="http://schemas.microsoft.com/office/spreadsheetml/2009/9/main" objectType="Radio" firstButton="1" fmlaLink="$B$157" lockText="1"/>
</file>

<file path=xl/ctrlProps/ctrlProp222.xml><?xml version="1.0" encoding="utf-8"?>
<formControlPr xmlns="http://schemas.microsoft.com/office/spreadsheetml/2009/9/main" objectType="Radio" lockText="1"/>
</file>

<file path=xl/ctrlProps/ctrlProp223.xml><?xml version="1.0" encoding="utf-8"?>
<formControlPr xmlns="http://schemas.microsoft.com/office/spreadsheetml/2009/9/main" objectType="Radio" lockText="1"/>
</file>

<file path=xl/ctrlProps/ctrlProp224.xml><?xml version="1.0" encoding="utf-8"?>
<formControlPr xmlns="http://schemas.microsoft.com/office/spreadsheetml/2009/9/main" objectType="Radio" lockText="1"/>
</file>

<file path=xl/ctrlProps/ctrlProp225.xml><?xml version="1.0" encoding="utf-8"?>
<formControlPr xmlns="http://schemas.microsoft.com/office/spreadsheetml/2009/9/main" objectType="Radio" lockText="1"/>
</file>

<file path=xl/ctrlProps/ctrlProp226.xml><?xml version="1.0" encoding="utf-8"?>
<formControlPr xmlns="http://schemas.microsoft.com/office/spreadsheetml/2009/9/main" objectType="GBox" noThreeD="1"/>
</file>

<file path=xl/ctrlProps/ctrlProp227.xml><?xml version="1.0" encoding="utf-8"?>
<formControlPr xmlns="http://schemas.microsoft.com/office/spreadsheetml/2009/9/main" objectType="Radio" firstButton="1" fmlaLink="$B$159" lockText="1"/>
</file>

<file path=xl/ctrlProps/ctrlProp228.xml><?xml version="1.0" encoding="utf-8"?>
<formControlPr xmlns="http://schemas.microsoft.com/office/spreadsheetml/2009/9/main" objectType="Radio" lockText="1"/>
</file>

<file path=xl/ctrlProps/ctrlProp229.xml><?xml version="1.0" encoding="utf-8"?>
<formControlPr xmlns="http://schemas.microsoft.com/office/spreadsheetml/2009/9/main" objectType="Radio" checked="Checked" lockText="1"/>
</file>

<file path=xl/ctrlProps/ctrlProp230.xml><?xml version="1.0" encoding="utf-8"?>
<formControlPr xmlns="http://schemas.microsoft.com/office/spreadsheetml/2009/9/main" objectType="Radio" lockText="1"/>
</file>

<file path=xl/ctrlProps/ctrlProp231.xml><?xml version="1.0" encoding="utf-8"?>
<formControlPr xmlns="http://schemas.microsoft.com/office/spreadsheetml/2009/9/main" objectType="Radio" lockText="1"/>
</file>

<file path=xl/ctrlProps/ctrlProp232.xml><?xml version="1.0" encoding="utf-8"?>
<formControlPr xmlns="http://schemas.microsoft.com/office/spreadsheetml/2009/9/main" objectType="GBox" noThreeD="1"/>
</file>

<file path=xl/ctrlProps/ctrlProp233.xml><?xml version="1.0" encoding="utf-8"?>
<formControlPr xmlns="http://schemas.microsoft.com/office/spreadsheetml/2009/9/main" objectType="Radio" firstButton="1" fmlaLink="$B$160" lockText="1"/>
</file>

<file path=xl/ctrlProps/ctrlProp234.xml><?xml version="1.0" encoding="utf-8"?>
<formControlPr xmlns="http://schemas.microsoft.com/office/spreadsheetml/2009/9/main" objectType="Radio" lockText="1"/>
</file>

<file path=xl/ctrlProps/ctrlProp235.xml><?xml version="1.0" encoding="utf-8"?>
<formControlPr xmlns="http://schemas.microsoft.com/office/spreadsheetml/2009/9/main" objectType="Radio" lockText="1"/>
</file>

<file path=xl/ctrlProps/ctrlProp236.xml><?xml version="1.0" encoding="utf-8"?>
<formControlPr xmlns="http://schemas.microsoft.com/office/spreadsheetml/2009/9/main" objectType="Radio" lockText="1"/>
</file>

<file path=xl/ctrlProps/ctrlProp237.xml><?xml version="1.0" encoding="utf-8"?>
<formControlPr xmlns="http://schemas.microsoft.com/office/spreadsheetml/2009/9/main" objectType="Radio" lockText="1"/>
</file>

<file path=xl/ctrlProps/ctrlProp238.xml><?xml version="1.0" encoding="utf-8"?>
<formControlPr xmlns="http://schemas.microsoft.com/office/spreadsheetml/2009/9/main" objectType="GBox" noThreeD="1"/>
</file>

<file path=xl/ctrlProps/ctrlProp239.xml><?xml version="1.0" encoding="utf-8"?>
<formControlPr xmlns="http://schemas.microsoft.com/office/spreadsheetml/2009/9/main" objectType="Radio" firstButton="1" fmlaLink="$B$161" lockText="1"/>
</file>

<file path=xl/ctrlProps/ctrlProp240.xml><?xml version="1.0" encoding="utf-8"?>
<formControlPr xmlns="http://schemas.microsoft.com/office/spreadsheetml/2009/9/main" objectType="Radio" lockText="1"/>
</file>

<file path=xl/ctrlProps/ctrlProp241.xml><?xml version="1.0" encoding="utf-8"?>
<formControlPr xmlns="http://schemas.microsoft.com/office/spreadsheetml/2009/9/main" objectType="Radio" lockText="1"/>
</file>

<file path=xl/ctrlProps/ctrlProp242.xml><?xml version="1.0" encoding="utf-8"?>
<formControlPr xmlns="http://schemas.microsoft.com/office/spreadsheetml/2009/9/main" objectType="Radio" lockText="1"/>
</file>

<file path=xl/ctrlProps/ctrlProp243.xml><?xml version="1.0" encoding="utf-8"?>
<formControlPr xmlns="http://schemas.microsoft.com/office/spreadsheetml/2009/9/main" objectType="Radio" lockText="1"/>
</file>

<file path=xl/ctrlProps/ctrlProp244.xml><?xml version="1.0" encoding="utf-8"?>
<formControlPr xmlns="http://schemas.microsoft.com/office/spreadsheetml/2009/9/main" objectType="GBox" noThreeD="1"/>
</file>

<file path=xl/ctrlProps/ctrlProp245.xml><?xml version="1.0" encoding="utf-8"?>
<formControlPr xmlns="http://schemas.microsoft.com/office/spreadsheetml/2009/9/main" objectType="Radio" firstButton="1" fmlaLink="$B$162" lockText="1"/>
</file>

<file path=xl/ctrlProps/ctrlProp246.xml><?xml version="1.0" encoding="utf-8"?>
<formControlPr xmlns="http://schemas.microsoft.com/office/spreadsheetml/2009/9/main" objectType="Radio" lockText="1"/>
</file>

<file path=xl/ctrlProps/ctrlProp247.xml><?xml version="1.0" encoding="utf-8"?>
<formControlPr xmlns="http://schemas.microsoft.com/office/spreadsheetml/2009/9/main" objectType="Radio" lockText="1"/>
</file>

<file path=xl/ctrlProps/ctrlProp248.xml><?xml version="1.0" encoding="utf-8"?>
<formControlPr xmlns="http://schemas.microsoft.com/office/spreadsheetml/2009/9/main" objectType="Radio" lockText="1"/>
</file>

<file path=xl/ctrlProps/ctrlProp249.xml><?xml version="1.0" encoding="utf-8"?>
<formControlPr xmlns="http://schemas.microsoft.com/office/spreadsheetml/2009/9/main" objectType="Radio" lockText="1"/>
</file>

<file path=xl/ctrlProps/ctrlProp250.xml><?xml version="1.0" encoding="utf-8"?>
<formControlPr xmlns="http://schemas.microsoft.com/office/spreadsheetml/2009/9/main" objectType="GBox" noThreeD="1"/>
</file>

<file path=xl/ctrlProps/ctrlProp251.xml><?xml version="1.0" encoding="utf-8"?>
<formControlPr xmlns="http://schemas.microsoft.com/office/spreadsheetml/2009/9/main" objectType="Radio" firstButton="1" fmlaLink="$B$164" lockText="1"/>
</file>

<file path=xl/ctrlProps/ctrlProp252.xml><?xml version="1.0" encoding="utf-8"?>
<formControlPr xmlns="http://schemas.microsoft.com/office/spreadsheetml/2009/9/main" objectType="Radio" lockText="1"/>
</file>

<file path=xl/ctrlProps/ctrlProp253.xml><?xml version="1.0" encoding="utf-8"?>
<formControlPr xmlns="http://schemas.microsoft.com/office/spreadsheetml/2009/9/main" objectType="Radio" lockText="1"/>
</file>

<file path=xl/ctrlProps/ctrlProp254.xml><?xml version="1.0" encoding="utf-8"?>
<formControlPr xmlns="http://schemas.microsoft.com/office/spreadsheetml/2009/9/main" objectType="Radio" lockText="1"/>
</file>

<file path=xl/ctrlProps/ctrlProp255.xml><?xml version="1.0" encoding="utf-8"?>
<formControlPr xmlns="http://schemas.microsoft.com/office/spreadsheetml/2009/9/main" objectType="Radio" lockText="1"/>
</file>

<file path=xl/ctrlProps/ctrlProp256.xml><?xml version="1.0" encoding="utf-8"?>
<formControlPr xmlns="http://schemas.microsoft.com/office/spreadsheetml/2009/9/main" objectType="GBox" noThreeD="1"/>
</file>

<file path=xl/ctrlProps/ctrlProp257.xml><?xml version="1.0" encoding="utf-8"?>
<formControlPr xmlns="http://schemas.microsoft.com/office/spreadsheetml/2009/9/main" objectType="Radio" firstButton="1" fmlaLink="$B$165" lockText="1"/>
</file>

<file path=xl/ctrlProps/ctrlProp258.xml><?xml version="1.0" encoding="utf-8"?>
<formControlPr xmlns="http://schemas.microsoft.com/office/spreadsheetml/2009/9/main" objectType="Radio" lockText="1"/>
</file>

<file path=xl/ctrlProps/ctrlProp259.xml><?xml version="1.0" encoding="utf-8"?>
<formControlPr xmlns="http://schemas.microsoft.com/office/spreadsheetml/2009/9/main" objectType="Radio" checked="Checked" lockText="1"/>
</file>

<file path=xl/ctrlProps/ctrlProp260.xml><?xml version="1.0" encoding="utf-8"?>
<formControlPr xmlns="http://schemas.microsoft.com/office/spreadsheetml/2009/9/main" objectType="Radio" lockText="1"/>
</file>

<file path=xl/ctrlProps/ctrlProp261.xml><?xml version="1.0" encoding="utf-8"?>
<formControlPr xmlns="http://schemas.microsoft.com/office/spreadsheetml/2009/9/main" objectType="Radio" lockText="1"/>
</file>

<file path=xl/ctrlProps/ctrlProp262.xml><?xml version="1.0" encoding="utf-8"?>
<formControlPr xmlns="http://schemas.microsoft.com/office/spreadsheetml/2009/9/main" objectType="GBox" noThreeD="1"/>
</file>

<file path=xl/ctrlProps/ctrlProp263.xml><?xml version="1.0" encoding="utf-8"?>
<formControlPr xmlns="http://schemas.microsoft.com/office/spreadsheetml/2009/9/main" objectType="Radio" firstButton="1" fmlaLink="$B$147" lockText="1"/>
</file>

<file path=xl/ctrlProps/ctrlProp264.xml><?xml version="1.0" encoding="utf-8"?>
<formControlPr xmlns="http://schemas.microsoft.com/office/spreadsheetml/2009/9/main" objectType="Radio" lockText="1"/>
</file>

<file path=xl/ctrlProps/ctrlProp265.xml><?xml version="1.0" encoding="utf-8"?>
<formControlPr xmlns="http://schemas.microsoft.com/office/spreadsheetml/2009/9/main" objectType="Radio" lockText="1"/>
</file>

<file path=xl/ctrlProps/ctrlProp266.xml><?xml version="1.0" encoding="utf-8"?>
<formControlPr xmlns="http://schemas.microsoft.com/office/spreadsheetml/2009/9/main" objectType="Radio" lockText="1"/>
</file>

<file path=xl/ctrlProps/ctrlProp267.xml><?xml version="1.0" encoding="utf-8"?>
<formControlPr xmlns="http://schemas.microsoft.com/office/spreadsheetml/2009/9/main" objectType="Radio" lockText="1"/>
</file>

<file path=xl/ctrlProps/ctrlProp268.xml><?xml version="1.0" encoding="utf-8"?>
<formControlPr xmlns="http://schemas.microsoft.com/office/spreadsheetml/2009/9/main" objectType="GBox" noThreeD="1"/>
</file>

<file path=xl/ctrlProps/ctrlProp269.xml><?xml version="1.0" encoding="utf-8"?>
<formControlPr xmlns="http://schemas.microsoft.com/office/spreadsheetml/2009/9/main" objectType="Drop" dropLines="4" dropStyle="combo" dx="16" fmlaLink="' '!$B$4" fmlaRange="' '!$Z$6:$Z$9" noThreeD="1" sel="3" val="0"/>
</file>

<file path=xl/ctrlProps/ctrlProp270.xml><?xml version="1.0" encoding="utf-8"?>
<formControlPr xmlns="http://schemas.microsoft.com/office/spreadsheetml/2009/9/main" objectType="GBox" noThreeD="1"/>
</file>

<file path=xl/ctrlProps/ctrlProp271.xml><?xml version="1.0" encoding="utf-8"?>
<formControlPr xmlns="http://schemas.microsoft.com/office/spreadsheetml/2009/9/main" objectType="Radio" firstButton="1" fmlaLink="$B$135" lockText="1"/>
</file>

<file path=xl/ctrlProps/ctrlProp272.xml><?xml version="1.0" encoding="utf-8"?>
<formControlPr xmlns="http://schemas.microsoft.com/office/spreadsheetml/2009/9/main" objectType="Radio" lockText="1"/>
</file>

<file path=xl/ctrlProps/ctrlProp273.xml><?xml version="1.0" encoding="utf-8"?>
<formControlPr xmlns="http://schemas.microsoft.com/office/spreadsheetml/2009/9/main" objectType="Radio" lockText="1"/>
</file>

<file path=xl/ctrlProps/ctrlProp274.xml><?xml version="1.0" encoding="utf-8"?>
<formControlPr xmlns="http://schemas.microsoft.com/office/spreadsheetml/2009/9/main" objectType="Radio" checked="Checked" lockText="1"/>
</file>

<file path=xl/ctrlProps/ctrlProp275.xml><?xml version="1.0" encoding="utf-8"?>
<formControlPr xmlns="http://schemas.microsoft.com/office/spreadsheetml/2009/9/main" objectType="Radio" lockText="1"/>
</file>

<file path=xl/ctrlProps/ctrlProp276.xml><?xml version="1.0" encoding="utf-8"?>
<formControlPr xmlns="http://schemas.microsoft.com/office/spreadsheetml/2009/9/main" objectType="GBox" noThreeD="1"/>
</file>

<file path=xl/ctrlProps/ctrlProp277.xml><?xml version="1.0" encoding="utf-8"?>
<formControlPr xmlns="http://schemas.microsoft.com/office/spreadsheetml/2009/9/main" objectType="Radio" firstButton="1" fmlaLink="$B$136" lockText="1"/>
</file>

<file path=xl/ctrlProps/ctrlProp278.xml><?xml version="1.0" encoding="utf-8"?>
<formControlPr xmlns="http://schemas.microsoft.com/office/spreadsheetml/2009/9/main" objectType="Radio" lockText="1"/>
</file>

<file path=xl/ctrlProps/ctrlProp279.xml><?xml version="1.0" encoding="utf-8"?>
<formControlPr xmlns="http://schemas.microsoft.com/office/spreadsheetml/2009/9/main" objectType="Radio" checked="Checked" lockText="1"/>
</file>

<file path=xl/ctrlProps/ctrlProp280.xml><?xml version="1.0" encoding="utf-8"?>
<formControlPr xmlns="http://schemas.microsoft.com/office/spreadsheetml/2009/9/main" objectType="Radio" lockText="1"/>
</file>

<file path=xl/ctrlProps/ctrlProp281.xml><?xml version="1.0" encoding="utf-8"?>
<formControlPr xmlns="http://schemas.microsoft.com/office/spreadsheetml/2009/9/main" objectType="Radio" lockText="1"/>
</file>

<file path=xl/ctrlProps/ctrlProp282.xml><?xml version="1.0" encoding="utf-8"?>
<formControlPr xmlns="http://schemas.microsoft.com/office/spreadsheetml/2009/9/main" objectType="GBox" noThreeD="1"/>
</file>

<file path=xl/ctrlProps/ctrlProp283.xml><?xml version="1.0" encoding="utf-8"?>
<formControlPr xmlns="http://schemas.microsoft.com/office/spreadsheetml/2009/9/main" objectType="Radio" firstButton="1" fmlaLink="$B$137" lockText="1"/>
</file>

<file path=xl/ctrlProps/ctrlProp284.xml><?xml version="1.0" encoding="utf-8"?>
<formControlPr xmlns="http://schemas.microsoft.com/office/spreadsheetml/2009/9/main" objectType="Radio" lockText="1"/>
</file>

<file path=xl/ctrlProps/ctrlProp285.xml><?xml version="1.0" encoding="utf-8"?>
<formControlPr xmlns="http://schemas.microsoft.com/office/spreadsheetml/2009/9/main" objectType="Radio" lockText="1"/>
</file>

<file path=xl/ctrlProps/ctrlProp286.xml><?xml version="1.0" encoding="utf-8"?>
<formControlPr xmlns="http://schemas.microsoft.com/office/spreadsheetml/2009/9/main" objectType="Radio" checked="Checked" lockText="1"/>
</file>

<file path=xl/ctrlProps/ctrlProp287.xml><?xml version="1.0" encoding="utf-8"?>
<formControlPr xmlns="http://schemas.microsoft.com/office/spreadsheetml/2009/9/main" objectType="Radio" lockText="1"/>
</file>

<file path=xl/ctrlProps/ctrlProp288.xml><?xml version="1.0" encoding="utf-8"?>
<formControlPr xmlns="http://schemas.microsoft.com/office/spreadsheetml/2009/9/main" objectType="GBox" noThreeD="1"/>
</file>

<file path=xl/ctrlProps/ctrlProp289.xml><?xml version="1.0" encoding="utf-8"?>
<formControlPr xmlns="http://schemas.microsoft.com/office/spreadsheetml/2009/9/main" objectType="Radio" firstButton="1" fmlaLink="$B$153" lockText="1"/>
</file>

<file path=xl/ctrlProps/ctrlProp290.xml><?xml version="1.0" encoding="utf-8"?>
<formControlPr xmlns="http://schemas.microsoft.com/office/spreadsheetml/2009/9/main" objectType="Radio" checked="Checked" lockText="1"/>
</file>

<file path=xl/ctrlProps/ctrlProp291.xml><?xml version="1.0" encoding="utf-8"?>
<formControlPr xmlns="http://schemas.microsoft.com/office/spreadsheetml/2009/9/main" objectType="Radio" lockText="1"/>
</file>

<file path=xl/ctrlProps/ctrlProp292.xml><?xml version="1.0" encoding="utf-8"?>
<formControlPr xmlns="http://schemas.microsoft.com/office/spreadsheetml/2009/9/main" objectType="Radio" lockText="1"/>
</file>

<file path=xl/ctrlProps/ctrlProp293.xml><?xml version="1.0" encoding="utf-8"?>
<formControlPr xmlns="http://schemas.microsoft.com/office/spreadsheetml/2009/9/main" objectType="Radio" lockText="1"/>
</file>

<file path=xl/ctrlProps/ctrlProp294.xml><?xml version="1.0" encoding="utf-8"?>
<formControlPr xmlns="http://schemas.microsoft.com/office/spreadsheetml/2009/9/main" objectType="GBox" noThreeD="1"/>
</file>

<file path=xl/ctrlProps/ctrlProp295.xml><?xml version="1.0" encoding="utf-8"?>
<formControlPr xmlns="http://schemas.microsoft.com/office/spreadsheetml/2009/9/main" objectType="Radio" checked="Checked" firstButton="1" fmlaLink="$B$134" lockText="1"/>
</file>

<file path=xl/ctrlProps/ctrlProp296.xml><?xml version="1.0" encoding="utf-8"?>
<formControlPr xmlns="http://schemas.microsoft.com/office/spreadsheetml/2009/9/main" objectType="Radio" lockText="1"/>
</file>

<file path=xl/ctrlProps/ctrlProp297.xml><?xml version="1.0" encoding="utf-8"?>
<formControlPr xmlns="http://schemas.microsoft.com/office/spreadsheetml/2009/9/main" objectType="Radio" lockText="1"/>
</file>

<file path=xl/ctrlProps/ctrlProp298.xml><?xml version="1.0" encoding="utf-8"?>
<formControlPr xmlns="http://schemas.microsoft.com/office/spreadsheetml/2009/9/main" objectType="Radio" lockText="1"/>
</file>

<file path=xl/ctrlProps/ctrlProp299.xml><?xml version="1.0" encoding="utf-8"?>
<formControlPr xmlns="http://schemas.microsoft.com/office/spreadsheetml/2009/9/main" objectType="Radio" lockText="1"/>
</file>

<file path=xl/ctrlProps/ctrlProp300.xml><?xml version="1.0" encoding="utf-8"?>
<formControlPr xmlns="http://schemas.microsoft.com/office/spreadsheetml/2009/9/main" objectType="GBox" noThreeD="1"/>
</file>

<file path=xl/ctrlProps/ctrlProp301.xml><?xml version="1.0" encoding="utf-8"?>
<formControlPr xmlns="http://schemas.microsoft.com/office/spreadsheetml/2009/9/main" objectType="Radio" firstButton="1" fmlaLink="$B$147" lockText="1"/>
</file>

<file path=xl/ctrlProps/ctrlProp302.xml><?xml version="1.0" encoding="utf-8"?>
<formControlPr xmlns="http://schemas.microsoft.com/office/spreadsheetml/2009/9/main" objectType="Radio" lockText="1"/>
</file>

<file path=xl/ctrlProps/ctrlProp303.xml><?xml version="1.0" encoding="utf-8"?>
<formControlPr xmlns="http://schemas.microsoft.com/office/spreadsheetml/2009/9/main" objectType="Radio" lockText="1"/>
</file>

<file path=xl/ctrlProps/ctrlProp304.xml><?xml version="1.0" encoding="utf-8"?>
<formControlPr xmlns="http://schemas.microsoft.com/office/spreadsheetml/2009/9/main" objectType="Radio" checked="Checked" lockText="1"/>
</file>

<file path=xl/ctrlProps/ctrlProp305.xml><?xml version="1.0" encoding="utf-8"?>
<formControlPr xmlns="http://schemas.microsoft.com/office/spreadsheetml/2009/9/main" objectType="Radio" lockText="1"/>
</file>

<file path=xl/ctrlProps/ctrlProp306.xml><?xml version="1.0" encoding="utf-8"?>
<formControlPr xmlns="http://schemas.microsoft.com/office/spreadsheetml/2009/9/main" objectType="GBox" noThreeD="1"/>
</file>

<file path=xl/ctrlProps/ctrlProp307.xml><?xml version="1.0" encoding="utf-8"?>
<formControlPr xmlns="http://schemas.microsoft.com/office/spreadsheetml/2009/9/main" objectType="Radio" firstButton="1" fmlaLink="$B$148" lockText="1"/>
</file>

<file path=xl/ctrlProps/ctrlProp308.xml><?xml version="1.0" encoding="utf-8"?>
<formControlPr xmlns="http://schemas.microsoft.com/office/spreadsheetml/2009/9/main" objectType="Radio" lockText="1"/>
</file>

<file path=xl/ctrlProps/ctrlProp309.xml><?xml version="1.0" encoding="utf-8"?>
<formControlPr xmlns="http://schemas.microsoft.com/office/spreadsheetml/2009/9/main" objectType="Radio" checked="Checked" lockText="1"/>
</file>

<file path=xl/ctrlProps/ctrlProp310.xml><?xml version="1.0" encoding="utf-8"?>
<formControlPr xmlns="http://schemas.microsoft.com/office/spreadsheetml/2009/9/main" objectType="Radio" lockText="1"/>
</file>

<file path=xl/ctrlProps/ctrlProp311.xml><?xml version="1.0" encoding="utf-8"?>
<formControlPr xmlns="http://schemas.microsoft.com/office/spreadsheetml/2009/9/main" objectType="Radio" lockText="1"/>
</file>

<file path=xl/ctrlProps/ctrlProp312.xml><?xml version="1.0" encoding="utf-8"?>
<formControlPr xmlns="http://schemas.microsoft.com/office/spreadsheetml/2009/9/main" objectType="GBox" noThreeD="1"/>
</file>

<file path=xl/ctrlProps/ctrlProp313.xml><?xml version="1.0" encoding="utf-8"?>
<formControlPr xmlns="http://schemas.microsoft.com/office/spreadsheetml/2009/9/main" objectType="Radio" firstButton="1" fmlaLink="$B$149" lockText="1"/>
</file>

<file path=xl/ctrlProps/ctrlProp314.xml><?xml version="1.0" encoding="utf-8"?>
<formControlPr xmlns="http://schemas.microsoft.com/office/spreadsheetml/2009/9/main" objectType="Radio" checked="Checked" lockText="1"/>
</file>

<file path=xl/ctrlProps/ctrlProp315.xml><?xml version="1.0" encoding="utf-8"?>
<formControlPr xmlns="http://schemas.microsoft.com/office/spreadsheetml/2009/9/main" objectType="Radio" lockText="1"/>
</file>

<file path=xl/ctrlProps/ctrlProp316.xml><?xml version="1.0" encoding="utf-8"?>
<formControlPr xmlns="http://schemas.microsoft.com/office/spreadsheetml/2009/9/main" objectType="Radio" lockText="1"/>
</file>

<file path=xl/ctrlProps/ctrlProp317.xml><?xml version="1.0" encoding="utf-8"?>
<formControlPr xmlns="http://schemas.microsoft.com/office/spreadsheetml/2009/9/main" objectType="Radio" lockText="1"/>
</file>

<file path=xl/ctrlProps/ctrlProp318.xml><?xml version="1.0" encoding="utf-8"?>
<formControlPr xmlns="http://schemas.microsoft.com/office/spreadsheetml/2009/9/main" objectType="GBox" noThreeD="1"/>
</file>

<file path=xl/ctrlProps/ctrlProp319.xml><?xml version="1.0" encoding="utf-8"?>
<formControlPr xmlns="http://schemas.microsoft.com/office/spreadsheetml/2009/9/main" objectType="Radio" firstButton="1" fmlaLink="$B$162" lockText="1"/>
</file>

<file path=xl/ctrlProps/ctrlProp320.xml><?xml version="1.0" encoding="utf-8"?>
<formControlPr xmlns="http://schemas.microsoft.com/office/spreadsheetml/2009/9/main" objectType="Radio" lockText="1"/>
</file>

<file path=xl/ctrlProps/ctrlProp321.xml><?xml version="1.0" encoding="utf-8"?>
<formControlPr xmlns="http://schemas.microsoft.com/office/spreadsheetml/2009/9/main" objectType="Radio" lockText="1"/>
</file>

<file path=xl/ctrlProps/ctrlProp322.xml><?xml version="1.0" encoding="utf-8"?>
<formControlPr xmlns="http://schemas.microsoft.com/office/spreadsheetml/2009/9/main" objectType="Radio" checked="Checked" lockText="1"/>
</file>

<file path=xl/ctrlProps/ctrlProp323.xml><?xml version="1.0" encoding="utf-8"?>
<formControlPr xmlns="http://schemas.microsoft.com/office/spreadsheetml/2009/9/main" objectType="Radio" lockText="1"/>
</file>

<file path=xl/ctrlProps/ctrlProp324.xml><?xml version="1.0" encoding="utf-8"?>
<formControlPr xmlns="http://schemas.microsoft.com/office/spreadsheetml/2009/9/main" objectType="GBox" noThreeD="1"/>
</file>

<file path=xl/ctrlProps/ctrlProp325.xml><?xml version="1.0" encoding="utf-8"?>
<formControlPr xmlns="http://schemas.microsoft.com/office/spreadsheetml/2009/9/main" objectType="Radio" firstButton="1" fmlaLink="$B$167" lockText="1"/>
</file>

<file path=xl/ctrlProps/ctrlProp326.xml><?xml version="1.0" encoding="utf-8"?>
<formControlPr xmlns="http://schemas.microsoft.com/office/spreadsheetml/2009/9/main" objectType="Radio" checked="Checked" lockText="1"/>
</file>

<file path=xl/ctrlProps/ctrlProp327.xml><?xml version="1.0" encoding="utf-8"?>
<formControlPr xmlns="http://schemas.microsoft.com/office/spreadsheetml/2009/9/main" objectType="Radio" lockText="1"/>
</file>

<file path=xl/ctrlProps/ctrlProp328.xml><?xml version="1.0" encoding="utf-8"?>
<formControlPr xmlns="http://schemas.microsoft.com/office/spreadsheetml/2009/9/main" objectType="Radio" lockText="1"/>
</file>

<file path=xl/ctrlProps/ctrlProp329.xml><?xml version="1.0" encoding="utf-8"?>
<formControlPr xmlns="http://schemas.microsoft.com/office/spreadsheetml/2009/9/main" objectType="Radio" lockText="1"/>
</file>

<file path=xl/ctrlProps/ctrlProp330.xml><?xml version="1.0" encoding="utf-8"?>
<formControlPr xmlns="http://schemas.microsoft.com/office/spreadsheetml/2009/9/main" objectType="GBox" noThreeD="1"/>
</file>

<file path=xl/ctrlProps/ctrlProp331.xml><?xml version="1.0" encoding="utf-8"?>
<formControlPr xmlns="http://schemas.microsoft.com/office/spreadsheetml/2009/9/main" objectType="Radio" firstButton="1" fmlaLink="$B$170" lockText="1"/>
</file>

<file path=xl/ctrlProps/ctrlProp332.xml><?xml version="1.0" encoding="utf-8"?>
<formControlPr xmlns="http://schemas.microsoft.com/office/spreadsheetml/2009/9/main" objectType="Radio" lockText="1"/>
</file>

<file path=xl/ctrlProps/ctrlProp333.xml><?xml version="1.0" encoding="utf-8"?>
<formControlPr xmlns="http://schemas.microsoft.com/office/spreadsheetml/2009/9/main" objectType="Radio" checked="Checked" lockText="1"/>
</file>

<file path=xl/ctrlProps/ctrlProp334.xml><?xml version="1.0" encoding="utf-8"?>
<formControlPr xmlns="http://schemas.microsoft.com/office/spreadsheetml/2009/9/main" objectType="Radio" lockText="1"/>
</file>

<file path=xl/ctrlProps/ctrlProp335.xml><?xml version="1.0" encoding="utf-8"?>
<formControlPr xmlns="http://schemas.microsoft.com/office/spreadsheetml/2009/9/main" objectType="Radio" lockText="1"/>
</file>

<file path=xl/ctrlProps/ctrlProp336.xml><?xml version="1.0" encoding="utf-8"?>
<formControlPr xmlns="http://schemas.microsoft.com/office/spreadsheetml/2009/9/main" objectType="GBox" noThreeD="1"/>
</file>

<file path=xl/ctrlProps/ctrlProp337.xml><?xml version="1.0" encoding="utf-8"?>
<formControlPr xmlns="http://schemas.microsoft.com/office/spreadsheetml/2009/9/main" objectType="Radio" firstButton="1" fmlaLink="$B$173" lockText="1"/>
</file>

<file path=xl/ctrlProps/ctrlProp338.xml><?xml version="1.0" encoding="utf-8"?>
<formControlPr xmlns="http://schemas.microsoft.com/office/spreadsheetml/2009/9/main" objectType="Radio" lockText="1"/>
</file>

<file path=xl/ctrlProps/ctrlProp339.xml><?xml version="1.0" encoding="utf-8"?>
<formControlPr xmlns="http://schemas.microsoft.com/office/spreadsheetml/2009/9/main" objectType="Radio" lockText="1"/>
</file>

<file path=xl/ctrlProps/ctrlProp340.xml><?xml version="1.0" encoding="utf-8"?>
<formControlPr xmlns="http://schemas.microsoft.com/office/spreadsheetml/2009/9/main" objectType="Radio" checked="Checked" lockText="1"/>
</file>

<file path=xl/ctrlProps/ctrlProp341.xml><?xml version="1.0" encoding="utf-8"?>
<formControlPr xmlns="http://schemas.microsoft.com/office/spreadsheetml/2009/9/main" objectType="Radio" lockText="1"/>
</file>

<file path=xl/ctrlProps/ctrlProp342.xml><?xml version="1.0" encoding="utf-8"?>
<formControlPr xmlns="http://schemas.microsoft.com/office/spreadsheetml/2009/9/main" objectType="GBox" noThreeD="1"/>
</file>

<file path=xl/ctrlProps/ctrlProp343.xml><?xml version="1.0" encoding="utf-8"?>
<formControlPr xmlns="http://schemas.microsoft.com/office/spreadsheetml/2009/9/main" objectType="Radio" firstButton="1" fmlaLink="$B$174" lockText="1"/>
</file>

<file path=xl/ctrlProps/ctrlProp344.xml><?xml version="1.0" encoding="utf-8"?>
<formControlPr xmlns="http://schemas.microsoft.com/office/spreadsheetml/2009/9/main" objectType="Radio" lockText="1"/>
</file>

<file path=xl/ctrlProps/ctrlProp345.xml><?xml version="1.0" encoding="utf-8"?>
<formControlPr xmlns="http://schemas.microsoft.com/office/spreadsheetml/2009/9/main" objectType="Radio" checked="Checked" lockText="1"/>
</file>

<file path=xl/ctrlProps/ctrlProp346.xml><?xml version="1.0" encoding="utf-8"?>
<formControlPr xmlns="http://schemas.microsoft.com/office/spreadsheetml/2009/9/main" objectType="Radio" lockText="1"/>
</file>

<file path=xl/ctrlProps/ctrlProp347.xml><?xml version="1.0" encoding="utf-8"?>
<formControlPr xmlns="http://schemas.microsoft.com/office/spreadsheetml/2009/9/main" objectType="Radio" lockText="1"/>
</file>

<file path=xl/ctrlProps/ctrlProp348.xml><?xml version="1.0" encoding="utf-8"?>
<formControlPr xmlns="http://schemas.microsoft.com/office/spreadsheetml/2009/9/main" objectType="GBox" noThreeD="1"/>
</file>

<file path=xl/ctrlProps/ctrlProp349.xml><?xml version="1.0" encoding="utf-8"?>
<formControlPr xmlns="http://schemas.microsoft.com/office/spreadsheetml/2009/9/main" objectType="Radio" firstButton="1" fmlaLink="$B$178" lockText="1"/>
</file>

<file path=xl/ctrlProps/ctrlProp350.xml><?xml version="1.0" encoding="utf-8"?>
<formControlPr xmlns="http://schemas.microsoft.com/office/spreadsheetml/2009/9/main" objectType="Radio" lockText="1"/>
</file>

<file path=xl/ctrlProps/ctrlProp351.xml><?xml version="1.0" encoding="utf-8"?>
<formControlPr xmlns="http://schemas.microsoft.com/office/spreadsheetml/2009/9/main" objectType="Radio" checked="Checked" lockText="1"/>
</file>

<file path=xl/ctrlProps/ctrlProp352.xml><?xml version="1.0" encoding="utf-8"?>
<formControlPr xmlns="http://schemas.microsoft.com/office/spreadsheetml/2009/9/main" objectType="Radio" lockText="1"/>
</file>

<file path=xl/ctrlProps/ctrlProp353.xml><?xml version="1.0" encoding="utf-8"?>
<formControlPr xmlns="http://schemas.microsoft.com/office/spreadsheetml/2009/9/main" objectType="Radio" lockText="1"/>
</file>

<file path=xl/ctrlProps/ctrlProp354.xml><?xml version="1.0" encoding="utf-8"?>
<formControlPr xmlns="http://schemas.microsoft.com/office/spreadsheetml/2009/9/main" objectType="GBox" noThreeD="1"/>
</file>

<file path=xl/ctrlProps/ctrlProp355.xml><?xml version="1.0" encoding="utf-8"?>
<formControlPr xmlns="http://schemas.microsoft.com/office/spreadsheetml/2009/9/main" objectType="Radio" firstButton="1" fmlaLink="$B$180" lockText="1"/>
</file>

<file path=xl/ctrlProps/ctrlProp356.xml><?xml version="1.0" encoding="utf-8"?>
<formControlPr xmlns="http://schemas.microsoft.com/office/spreadsheetml/2009/9/main" objectType="Radio" lockText="1"/>
</file>

<file path=xl/ctrlProps/ctrlProp357.xml><?xml version="1.0" encoding="utf-8"?>
<formControlPr xmlns="http://schemas.microsoft.com/office/spreadsheetml/2009/9/main" objectType="Radio" lockText="1"/>
</file>

<file path=xl/ctrlProps/ctrlProp358.xml><?xml version="1.0" encoding="utf-8"?>
<formControlPr xmlns="http://schemas.microsoft.com/office/spreadsheetml/2009/9/main" objectType="Radio" lockText="1"/>
</file>

<file path=xl/ctrlProps/ctrlProp359.xml><?xml version="1.0" encoding="utf-8"?>
<formControlPr xmlns="http://schemas.microsoft.com/office/spreadsheetml/2009/9/main" objectType="Radio" checked="Checked" lockText="1"/>
</file>

<file path=xl/ctrlProps/ctrlProp360.xml><?xml version="1.0" encoding="utf-8"?>
<formControlPr xmlns="http://schemas.microsoft.com/office/spreadsheetml/2009/9/main" objectType="GBox" noThreeD="1"/>
</file>

<file path=xl/ctrlProps/ctrlProp361.xml><?xml version="1.0" encoding="utf-8"?>
<formControlPr xmlns="http://schemas.microsoft.com/office/spreadsheetml/2009/9/main" objectType="Radio" firstButton="1" fmlaLink="$B$185" lockText="1"/>
</file>

<file path=xl/ctrlProps/ctrlProp362.xml><?xml version="1.0" encoding="utf-8"?>
<formControlPr xmlns="http://schemas.microsoft.com/office/spreadsheetml/2009/9/main" objectType="Radio" checked="Checked" lockText="1"/>
</file>

<file path=xl/ctrlProps/ctrlProp363.xml><?xml version="1.0" encoding="utf-8"?>
<formControlPr xmlns="http://schemas.microsoft.com/office/spreadsheetml/2009/9/main" objectType="Radio" lockText="1"/>
</file>

<file path=xl/ctrlProps/ctrlProp364.xml><?xml version="1.0" encoding="utf-8"?>
<formControlPr xmlns="http://schemas.microsoft.com/office/spreadsheetml/2009/9/main" objectType="Radio" lockText="1"/>
</file>

<file path=xl/ctrlProps/ctrlProp365.xml><?xml version="1.0" encoding="utf-8"?>
<formControlPr xmlns="http://schemas.microsoft.com/office/spreadsheetml/2009/9/main" objectType="Radio" lockText="1"/>
</file>

<file path=xl/ctrlProps/ctrlProp366.xml><?xml version="1.0" encoding="utf-8"?>
<formControlPr xmlns="http://schemas.microsoft.com/office/spreadsheetml/2009/9/main" objectType="GBox" noThreeD="1"/>
</file>

<file path=xl/ctrlProps/ctrlProp367.xml><?xml version="1.0" encoding="utf-8"?>
<formControlPr xmlns="http://schemas.microsoft.com/office/spreadsheetml/2009/9/main" objectType="Radio" firstButton="1" fmlaLink="$B$193" lockText="1"/>
</file>

<file path=xl/ctrlProps/ctrlProp368.xml><?xml version="1.0" encoding="utf-8"?>
<formControlPr xmlns="http://schemas.microsoft.com/office/spreadsheetml/2009/9/main" objectType="Radio" lockText="1"/>
</file>

<file path=xl/ctrlProps/ctrlProp369.xml><?xml version="1.0" encoding="utf-8"?>
<formControlPr xmlns="http://schemas.microsoft.com/office/spreadsheetml/2009/9/main" objectType="Radio" lockText="1"/>
</file>

<file path=xl/ctrlProps/ctrlProp370.xml><?xml version="1.0" encoding="utf-8"?>
<formControlPr xmlns="http://schemas.microsoft.com/office/spreadsheetml/2009/9/main" objectType="Radio" lockText="1"/>
</file>

<file path=xl/ctrlProps/ctrlProp371.xml><?xml version="1.0" encoding="utf-8"?>
<formControlPr xmlns="http://schemas.microsoft.com/office/spreadsheetml/2009/9/main" objectType="Radio" checked="Checked" lockText="1"/>
</file>

<file path=xl/ctrlProps/ctrlProp372.xml><?xml version="1.0" encoding="utf-8"?>
<formControlPr xmlns="http://schemas.microsoft.com/office/spreadsheetml/2009/9/main" objectType="GBox" noThreeD="1"/>
</file>

<file path=xl/ctrlProps/ctrlProp373.xml><?xml version="1.0" encoding="utf-8"?>
<formControlPr xmlns="http://schemas.microsoft.com/office/spreadsheetml/2009/9/main" objectType="Radio" firstButton="1" fmlaLink="$B$200" lockText="1"/>
</file>

<file path=xl/ctrlProps/ctrlProp374.xml><?xml version="1.0" encoding="utf-8"?>
<formControlPr xmlns="http://schemas.microsoft.com/office/spreadsheetml/2009/9/main" objectType="Radio" checked="Checked" lockText="1"/>
</file>

<file path=xl/ctrlProps/ctrlProp375.xml><?xml version="1.0" encoding="utf-8"?>
<formControlPr xmlns="http://schemas.microsoft.com/office/spreadsheetml/2009/9/main" objectType="Radio" lockText="1"/>
</file>

<file path=xl/ctrlProps/ctrlProp376.xml><?xml version="1.0" encoding="utf-8"?>
<formControlPr xmlns="http://schemas.microsoft.com/office/spreadsheetml/2009/9/main" objectType="Radio" lockText="1"/>
</file>

<file path=xl/ctrlProps/ctrlProp377.xml><?xml version="1.0" encoding="utf-8"?>
<formControlPr xmlns="http://schemas.microsoft.com/office/spreadsheetml/2009/9/main" objectType="Radio" lockText="1"/>
</file>

<file path=xl/ctrlProps/ctrlProp378.xml><?xml version="1.0" encoding="utf-8"?>
<formControlPr xmlns="http://schemas.microsoft.com/office/spreadsheetml/2009/9/main" objectType="GBox" noThreeD="1"/>
</file>

<file path=xl/ctrlProps/ctrlProp379.xml><?xml version="1.0" encoding="utf-8"?>
<formControlPr xmlns="http://schemas.microsoft.com/office/spreadsheetml/2009/9/main" objectType="Radio" firstButton="1" fmlaLink="$B$138" lockText="1"/>
</file>

<file path=xl/ctrlProps/ctrlProp380.xml><?xml version="1.0" encoding="utf-8"?>
<formControlPr xmlns="http://schemas.microsoft.com/office/spreadsheetml/2009/9/main" objectType="Radio" lockText="1"/>
</file>

<file path=xl/ctrlProps/ctrlProp381.xml><?xml version="1.0" encoding="utf-8"?>
<formControlPr xmlns="http://schemas.microsoft.com/office/spreadsheetml/2009/9/main" objectType="Radio" checked="Checked" lockText="1"/>
</file>

<file path=xl/ctrlProps/ctrlProp382.xml><?xml version="1.0" encoding="utf-8"?>
<formControlPr xmlns="http://schemas.microsoft.com/office/spreadsheetml/2009/9/main" objectType="Radio" lockText="1"/>
</file>

<file path=xl/ctrlProps/ctrlProp383.xml><?xml version="1.0" encoding="utf-8"?>
<formControlPr xmlns="http://schemas.microsoft.com/office/spreadsheetml/2009/9/main" objectType="Radio" lockText="1"/>
</file>

<file path=xl/ctrlProps/ctrlProp384.xml><?xml version="1.0" encoding="utf-8"?>
<formControlPr xmlns="http://schemas.microsoft.com/office/spreadsheetml/2009/9/main" objectType="GBox" noThreeD="1"/>
</file>

<file path=xl/ctrlProps/ctrlProp385.xml><?xml version="1.0" encoding="utf-8"?>
<formControlPr xmlns="http://schemas.microsoft.com/office/spreadsheetml/2009/9/main" objectType="Radio" firstButton="1" fmlaLink="$B$139" lockText="1"/>
</file>

<file path=xl/ctrlProps/ctrlProp386.xml><?xml version="1.0" encoding="utf-8"?>
<formControlPr xmlns="http://schemas.microsoft.com/office/spreadsheetml/2009/9/main" objectType="Radio" checked="Checked" lockText="1"/>
</file>

<file path=xl/ctrlProps/ctrlProp387.xml><?xml version="1.0" encoding="utf-8"?>
<formControlPr xmlns="http://schemas.microsoft.com/office/spreadsheetml/2009/9/main" objectType="Radio" lockText="1"/>
</file>

<file path=xl/ctrlProps/ctrlProp388.xml><?xml version="1.0" encoding="utf-8"?>
<formControlPr xmlns="http://schemas.microsoft.com/office/spreadsheetml/2009/9/main" objectType="Radio" lockText="1"/>
</file>

<file path=xl/ctrlProps/ctrlProp389.xml><?xml version="1.0" encoding="utf-8"?>
<formControlPr xmlns="http://schemas.microsoft.com/office/spreadsheetml/2009/9/main" objectType="Radio" lockText="1"/>
</file>

<file path=xl/ctrlProps/ctrlProp390.xml><?xml version="1.0" encoding="utf-8"?>
<formControlPr xmlns="http://schemas.microsoft.com/office/spreadsheetml/2009/9/main" objectType="GBox" noThreeD="1"/>
</file>

<file path=xl/ctrlProps/ctrlProp391.xml><?xml version="1.0" encoding="utf-8"?>
<formControlPr xmlns="http://schemas.microsoft.com/office/spreadsheetml/2009/9/main" objectType="Radio" firstButton="1" fmlaLink="$B$140" lockText="1"/>
</file>

<file path=xl/ctrlProps/ctrlProp392.xml><?xml version="1.0" encoding="utf-8"?>
<formControlPr xmlns="http://schemas.microsoft.com/office/spreadsheetml/2009/9/main" objectType="Radio" lockText="1"/>
</file>

<file path=xl/ctrlProps/ctrlProp393.xml><?xml version="1.0" encoding="utf-8"?>
<formControlPr xmlns="http://schemas.microsoft.com/office/spreadsheetml/2009/9/main" objectType="Radio" lockText="1"/>
</file>

<file path=xl/ctrlProps/ctrlProp394.xml><?xml version="1.0" encoding="utf-8"?>
<formControlPr xmlns="http://schemas.microsoft.com/office/spreadsheetml/2009/9/main" objectType="Radio" lockText="1"/>
</file>

<file path=xl/ctrlProps/ctrlProp395.xml><?xml version="1.0" encoding="utf-8"?>
<formControlPr xmlns="http://schemas.microsoft.com/office/spreadsheetml/2009/9/main" objectType="Radio" checked="Checked" lockText="1"/>
</file>

<file path=xl/ctrlProps/ctrlProp396.xml><?xml version="1.0" encoding="utf-8"?>
<formControlPr xmlns="http://schemas.microsoft.com/office/spreadsheetml/2009/9/main" objectType="GBox" noThreeD="1"/>
</file>

<file path=xl/ctrlProps/ctrlProp397.xml><?xml version="1.0" encoding="utf-8"?>
<formControlPr xmlns="http://schemas.microsoft.com/office/spreadsheetml/2009/9/main" objectType="Radio" checked="Checked" firstButton="1" fmlaLink="$B$142" lockText="1"/>
</file>

<file path=xl/ctrlProps/ctrlProp398.xml><?xml version="1.0" encoding="utf-8"?>
<formControlPr xmlns="http://schemas.microsoft.com/office/spreadsheetml/2009/9/main" objectType="Radio" lockText="1"/>
</file>

<file path=xl/ctrlProps/ctrlProp399.xml><?xml version="1.0" encoding="utf-8"?>
<formControlPr xmlns="http://schemas.microsoft.com/office/spreadsheetml/2009/9/main" objectType="Radio" lockText="1"/>
</file>

<file path=xl/ctrlProps/ctrlProp400.xml><?xml version="1.0" encoding="utf-8"?>
<formControlPr xmlns="http://schemas.microsoft.com/office/spreadsheetml/2009/9/main" objectType="Radio" lockText="1"/>
</file>

<file path=xl/ctrlProps/ctrlProp401.xml><?xml version="1.0" encoding="utf-8"?>
<formControlPr xmlns="http://schemas.microsoft.com/office/spreadsheetml/2009/9/main" objectType="Radio" lockText="1"/>
</file>

<file path=xl/ctrlProps/ctrlProp402.xml><?xml version="1.0" encoding="utf-8"?>
<formControlPr xmlns="http://schemas.microsoft.com/office/spreadsheetml/2009/9/main" objectType="GBox" noThreeD="1"/>
</file>

<file path=xl/ctrlProps/ctrlProp403.xml><?xml version="1.0" encoding="utf-8"?>
<formControlPr xmlns="http://schemas.microsoft.com/office/spreadsheetml/2009/9/main" objectType="Radio" firstButton="1" fmlaLink="$B$143" lockText="1"/>
</file>

<file path=xl/ctrlProps/ctrlProp404.xml><?xml version="1.0" encoding="utf-8"?>
<formControlPr xmlns="http://schemas.microsoft.com/office/spreadsheetml/2009/9/main" objectType="Radio" checked="Checked" lockText="1"/>
</file>

<file path=xl/ctrlProps/ctrlProp405.xml><?xml version="1.0" encoding="utf-8"?>
<formControlPr xmlns="http://schemas.microsoft.com/office/spreadsheetml/2009/9/main" objectType="Radio" lockText="1"/>
</file>

<file path=xl/ctrlProps/ctrlProp406.xml><?xml version="1.0" encoding="utf-8"?>
<formControlPr xmlns="http://schemas.microsoft.com/office/spreadsheetml/2009/9/main" objectType="Radio" lockText="1"/>
</file>

<file path=xl/ctrlProps/ctrlProp407.xml><?xml version="1.0" encoding="utf-8"?>
<formControlPr xmlns="http://schemas.microsoft.com/office/spreadsheetml/2009/9/main" objectType="Radio" lockText="1"/>
</file>

<file path=xl/ctrlProps/ctrlProp408.xml><?xml version="1.0" encoding="utf-8"?>
<formControlPr xmlns="http://schemas.microsoft.com/office/spreadsheetml/2009/9/main" objectType="GBox" noThreeD="1"/>
</file>

<file path=xl/ctrlProps/ctrlProp409.xml><?xml version="1.0" encoding="utf-8"?>
<formControlPr xmlns="http://schemas.microsoft.com/office/spreadsheetml/2009/9/main" objectType="Radio" firstButton="1" fmlaLink="$B$144" lockText="1"/>
</file>

<file path=xl/ctrlProps/ctrlProp410.xml><?xml version="1.0" encoding="utf-8"?>
<formControlPr xmlns="http://schemas.microsoft.com/office/spreadsheetml/2009/9/main" objectType="Radio" lockText="1"/>
</file>

<file path=xl/ctrlProps/ctrlProp411.xml><?xml version="1.0" encoding="utf-8"?>
<formControlPr xmlns="http://schemas.microsoft.com/office/spreadsheetml/2009/9/main" objectType="Radio" checked="Checked" lockText="1"/>
</file>

<file path=xl/ctrlProps/ctrlProp412.xml><?xml version="1.0" encoding="utf-8"?>
<formControlPr xmlns="http://schemas.microsoft.com/office/spreadsheetml/2009/9/main" objectType="Radio" lockText="1"/>
</file>

<file path=xl/ctrlProps/ctrlProp413.xml><?xml version="1.0" encoding="utf-8"?>
<formControlPr xmlns="http://schemas.microsoft.com/office/spreadsheetml/2009/9/main" objectType="Radio" lockText="1"/>
</file>

<file path=xl/ctrlProps/ctrlProp414.xml><?xml version="1.0" encoding="utf-8"?>
<formControlPr xmlns="http://schemas.microsoft.com/office/spreadsheetml/2009/9/main" objectType="GBox" noThreeD="1"/>
</file>

<file path=xl/ctrlProps/ctrlProp415.xml><?xml version="1.0" encoding="utf-8"?>
<formControlPr xmlns="http://schemas.microsoft.com/office/spreadsheetml/2009/9/main" objectType="Radio" firstButton="1" fmlaLink="$B$145" lockText="1"/>
</file>

<file path=xl/ctrlProps/ctrlProp416.xml><?xml version="1.0" encoding="utf-8"?>
<formControlPr xmlns="http://schemas.microsoft.com/office/spreadsheetml/2009/9/main" objectType="Radio" checked="Checked" lockText="1"/>
</file>

<file path=xl/ctrlProps/ctrlProp417.xml><?xml version="1.0" encoding="utf-8"?>
<formControlPr xmlns="http://schemas.microsoft.com/office/spreadsheetml/2009/9/main" objectType="Radio" lockText="1"/>
</file>

<file path=xl/ctrlProps/ctrlProp418.xml><?xml version="1.0" encoding="utf-8"?>
<formControlPr xmlns="http://schemas.microsoft.com/office/spreadsheetml/2009/9/main" objectType="Radio" lockText="1"/>
</file>

<file path=xl/ctrlProps/ctrlProp419.xml><?xml version="1.0" encoding="utf-8"?>
<formControlPr xmlns="http://schemas.microsoft.com/office/spreadsheetml/2009/9/main" objectType="Radio" lockText="1"/>
</file>

<file path=xl/ctrlProps/ctrlProp420.xml><?xml version="1.0" encoding="utf-8"?>
<formControlPr xmlns="http://schemas.microsoft.com/office/spreadsheetml/2009/9/main" objectType="GBox" noThreeD="1"/>
</file>

<file path=xl/ctrlProps/ctrlProp421.xml><?xml version="1.0" encoding="utf-8"?>
<formControlPr xmlns="http://schemas.microsoft.com/office/spreadsheetml/2009/9/main" objectType="Radio" firstButton="1" fmlaLink="$B$146" lockText="1"/>
</file>

<file path=xl/ctrlProps/ctrlProp422.xml><?xml version="1.0" encoding="utf-8"?>
<formControlPr xmlns="http://schemas.microsoft.com/office/spreadsheetml/2009/9/main" objectType="Radio" lockText="1"/>
</file>

<file path=xl/ctrlProps/ctrlProp423.xml><?xml version="1.0" encoding="utf-8"?>
<formControlPr xmlns="http://schemas.microsoft.com/office/spreadsheetml/2009/9/main" objectType="Radio" lockText="1"/>
</file>

<file path=xl/ctrlProps/ctrlProp424.xml><?xml version="1.0" encoding="utf-8"?>
<formControlPr xmlns="http://schemas.microsoft.com/office/spreadsheetml/2009/9/main" objectType="Radio" lockText="1"/>
</file>

<file path=xl/ctrlProps/ctrlProp425.xml><?xml version="1.0" encoding="utf-8"?>
<formControlPr xmlns="http://schemas.microsoft.com/office/spreadsheetml/2009/9/main" objectType="Radio" checked="Checked" lockText="1"/>
</file>

<file path=xl/ctrlProps/ctrlProp426.xml><?xml version="1.0" encoding="utf-8"?>
<formControlPr xmlns="http://schemas.microsoft.com/office/spreadsheetml/2009/9/main" objectType="GBox" noThreeD="1"/>
</file>

<file path=xl/ctrlProps/ctrlProp427.xml><?xml version="1.0" encoding="utf-8"?>
<formControlPr xmlns="http://schemas.microsoft.com/office/spreadsheetml/2009/9/main" objectType="Radio" firstButton="1" fmlaLink="$B$151" lockText="1"/>
</file>

<file path=xl/ctrlProps/ctrlProp428.xml><?xml version="1.0" encoding="utf-8"?>
<formControlPr xmlns="http://schemas.microsoft.com/office/spreadsheetml/2009/9/main" objectType="Radio" lockText="1"/>
</file>

<file path=xl/ctrlProps/ctrlProp429.xml><?xml version="1.0" encoding="utf-8"?>
<formControlPr xmlns="http://schemas.microsoft.com/office/spreadsheetml/2009/9/main" objectType="Radio" checked="Checked" lockText="1"/>
</file>

<file path=xl/ctrlProps/ctrlProp430.xml><?xml version="1.0" encoding="utf-8"?>
<formControlPr xmlns="http://schemas.microsoft.com/office/spreadsheetml/2009/9/main" objectType="Radio" lockText="1"/>
</file>

<file path=xl/ctrlProps/ctrlProp431.xml><?xml version="1.0" encoding="utf-8"?>
<formControlPr xmlns="http://schemas.microsoft.com/office/spreadsheetml/2009/9/main" objectType="Radio" lockText="1"/>
</file>

<file path=xl/ctrlProps/ctrlProp432.xml><?xml version="1.0" encoding="utf-8"?>
<formControlPr xmlns="http://schemas.microsoft.com/office/spreadsheetml/2009/9/main" objectType="GBox" noThreeD="1"/>
</file>

<file path=xl/ctrlProps/ctrlProp433.xml><?xml version="1.0" encoding="utf-8"?>
<formControlPr xmlns="http://schemas.microsoft.com/office/spreadsheetml/2009/9/main" objectType="Radio" firstButton="1" fmlaLink="$B$152" lockText="1"/>
</file>

<file path=xl/ctrlProps/ctrlProp434.xml><?xml version="1.0" encoding="utf-8"?>
<formControlPr xmlns="http://schemas.microsoft.com/office/spreadsheetml/2009/9/main" objectType="Radio" lockText="1"/>
</file>

<file path=xl/ctrlProps/ctrlProp435.xml><?xml version="1.0" encoding="utf-8"?>
<formControlPr xmlns="http://schemas.microsoft.com/office/spreadsheetml/2009/9/main" objectType="Radio" lockText="1"/>
</file>

<file path=xl/ctrlProps/ctrlProp436.xml><?xml version="1.0" encoding="utf-8"?>
<formControlPr xmlns="http://schemas.microsoft.com/office/spreadsheetml/2009/9/main" objectType="Radio" checked="Checked" lockText="1"/>
</file>

<file path=xl/ctrlProps/ctrlProp437.xml><?xml version="1.0" encoding="utf-8"?>
<formControlPr xmlns="http://schemas.microsoft.com/office/spreadsheetml/2009/9/main" objectType="Radio" lockText="1"/>
</file>

<file path=xl/ctrlProps/ctrlProp438.xml><?xml version="1.0" encoding="utf-8"?>
<formControlPr xmlns="http://schemas.microsoft.com/office/spreadsheetml/2009/9/main" objectType="GBox" noThreeD="1"/>
</file>

<file path=xl/ctrlProps/ctrlProp439.xml><?xml version="1.0" encoding="utf-8"?>
<formControlPr xmlns="http://schemas.microsoft.com/office/spreadsheetml/2009/9/main" objectType="Radio" firstButton="1" fmlaLink="$B$155" lockText="1"/>
</file>

<file path=xl/ctrlProps/ctrlProp440.xml><?xml version="1.0" encoding="utf-8"?>
<formControlPr xmlns="http://schemas.microsoft.com/office/spreadsheetml/2009/9/main" objectType="Radio" lockText="1"/>
</file>

<file path=xl/ctrlProps/ctrlProp441.xml><?xml version="1.0" encoding="utf-8"?>
<formControlPr xmlns="http://schemas.microsoft.com/office/spreadsheetml/2009/9/main" objectType="Radio" lockText="1"/>
</file>

<file path=xl/ctrlProps/ctrlProp442.xml><?xml version="1.0" encoding="utf-8"?>
<formControlPr xmlns="http://schemas.microsoft.com/office/spreadsheetml/2009/9/main" objectType="Radio" lockText="1"/>
</file>

<file path=xl/ctrlProps/ctrlProp443.xml><?xml version="1.0" encoding="utf-8"?>
<formControlPr xmlns="http://schemas.microsoft.com/office/spreadsheetml/2009/9/main" objectType="Radio" checked="Checked" lockText="1"/>
</file>

<file path=xl/ctrlProps/ctrlProp444.xml><?xml version="1.0" encoding="utf-8"?>
<formControlPr xmlns="http://schemas.microsoft.com/office/spreadsheetml/2009/9/main" objectType="GBox" noThreeD="1"/>
</file>

<file path=xl/ctrlProps/ctrlProp445.xml><?xml version="1.0" encoding="utf-8"?>
<formControlPr xmlns="http://schemas.microsoft.com/office/spreadsheetml/2009/9/main" objectType="Radio" firstButton="1" fmlaLink="$B$156" lockText="1"/>
</file>

<file path=xl/ctrlProps/ctrlProp446.xml><?xml version="1.0" encoding="utf-8"?>
<formControlPr xmlns="http://schemas.microsoft.com/office/spreadsheetml/2009/9/main" objectType="Radio" lockText="1"/>
</file>

<file path=xl/ctrlProps/ctrlProp447.xml><?xml version="1.0" encoding="utf-8"?>
<formControlPr xmlns="http://schemas.microsoft.com/office/spreadsheetml/2009/9/main" objectType="Radio" lockText="1"/>
</file>

<file path=xl/ctrlProps/ctrlProp448.xml><?xml version="1.0" encoding="utf-8"?>
<formControlPr xmlns="http://schemas.microsoft.com/office/spreadsheetml/2009/9/main" objectType="Radio" checked="Checked" lockText="1"/>
</file>

<file path=xl/ctrlProps/ctrlProp449.xml><?xml version="1.0" encoding="utf-8"?>
<formControlPr xmlns="http://schemas.microsoft.com/office/spreadsheetml/2009/9/main" objectType="Radio" lockText="1"/>
</file>

<file path=xl/ctrlProps/ctrlProp450.xml><?xml version="1.0" encoding="utf-8"?>
<formControlPr xmlns="http://schemas.microsoft.com/office/spreadsheetml/2009/9/main" objectType="GBox" noThreeD="1"/>
</file>

<file path=xl/ctrlProps/ctrlProp451.xml><?xml version="1.0" encoding="utf-8"?>
<formControlPr xmlns="http://schemas.microsoft.com/office/spreadsheetml/2009/9/main" objectType="Radio" firstButton="1" fmlaLink="$B$157" lockText="1"/>
</file>

<file path=xl/ctrlProps/ctrlProp452.xml><?xml version="1.0" encoding="utf-8"?>
<formControlPr xmlns="http://schemas.microsoft.com/office/spreadsheetml/2009/9/main" objectType="Radio" lockText="1"/>
</file>

<file path=xl/ctrlProps/ctrlProp453.xml><?xml version="1.0" encoding="utf-8"?>
<formControlPr xmlns="http://schemas.microsoft.com/office/spreadsheetml/2009/9/main" objectType="Radio" checked="Checked" lockText="1"/>
</file>

<file path=xl/ctrlProps/ctrlProp454.xml><?xml version="1.0" encoding="utf-8"?>
<formControlPr xmlns="http://schemas.microsoft.com/office/spreadsheetml/2009/9/main" objectType="Radio" lockText="1"/>
</file>

<file path=xl/ctrlProps/ctrlProp455.xml><?xml version="1.0" encoding="utf-8"?>
<formControlPr xmlns="http://schemas.microsoft.com/office/spreadsheetml/2009/9/main" objectType="Radio" lockText="1"/>
</file>

<file path=xl/ctrlProps/ctrlProp456.xml><?xml version="1.0" encoding="utf-8"?>
<formControlPr xmlns="http://schemas.microsoft.com/office/spreadsheetml/2009/9/main" objectType="GBox" noThreeD="1"/>
</file>

<file path=xl/ctrlProps/ctrlProp457.xml><?xml version="1.0" encoding="utf-8"?>
<formControlPr xmlns="http://schemas.microsoft.com/office/spreadsheetml/2009/9/main" objectType="Radio" firstButton="1" fmlaLink="$B$158" lockText="1"/>
</file>

<file path=xl/ctrlProps/ctrlProp458.xml><?xml version="1.0" encoding="utf-8"?>
<formControlPr xmlns="http://schemas.microsoft.com/office/spreadsheetml/2009/9/main" objectType="Radio" checked="Checked" lockText="1"/>
</file>

<file path=xl/ctrlProps/ctrlProp459.xml><?xml version="1.0" encoding="utf-8"?>
<formControlPr xmlns="http://schemas.microsoft.com/office/spreadsheetml/2009/9/main" objectType="Radio" lockText="1"/>
</file>

<file path=xl/ctrlProps/ctrlProp460.xml><?xml version="1.0" encoding="utf-8"?>
<formControlPr xmlns="http://schemas.microsoft.com/office/spreadsheetml/2009/9/main" objectType="Radio" lockText="1"/>
</file>

<file path=xl/ctrlProps/ctrlProp461.xml><?xml version="1.0" encoding="utf-8"?>
<formControlPr xmlns="http://schemas.microsoft.com/office/spreadsheetml/2009/9/main" objectType="Radio" lockText="1"/>
</file>

<file path=xl/ctrlProps/ctrlProp462.xml><?xml version="1.0" encoding="utf-8"?>
<formControlPr xmlns="http://schemas.microsoft.com/office/spreadsheetml/2009/9/main" objectType="GBox" noThreeD="1"/>
</file>

<file path=xl/ctrlProps/ctrlProp463.xml><?xml version="1.0" encoding="utf-8"?>
<formControlPr xmlns="http://schemas.microsoft.com/office/spreadsheetml/2009/9/main" objectType="Radio" checked="Checked" firstButton="1" fmlaLink="$B$159" lockText="1"/>
</file>

<file path=xl/ctrlProps/ctrlProp464.xml><?xml version="1.0" encoding="utf-8"?>
<formControlPr xmlns="http://schemas.microsoft.com/office/spreadsheetml/2009/9/main" objectType="Radio" lockText="1"/>
</file>

<file path=xl/ctrlProps/ctrlProp465.xml><?xml version="1.0" encoding="utf-8"?>
<formControlPr xmlns="http://schemas.microsoft.com/office/spreadsheetml/2009/9/main" objectType="Radio" lockText="1"/>
</file>

<file path=xl/ctrlProps/ctrlProp466.xml><?xml version="1.0" encoding="utf-8"?>
<formControlPr xmlns="http://schemas.microsoft.com/office/spreadsheetml/2009/9/main" objectType="Radio" lockText="1"/>
</file>

<file path=xl/ctrlProps/ctrlProp467.xml><?xml version="1.0" encoding="utf-8"?>
<formControlPr xmlns="http://schemas.microsoft.com/office/spreadsheetml/2009/9/main" objectType="Radio" lockText="1"/>
</file>

<file path=xl/ctrlProps/ctrlProp468.xml><?xml version="1.0" encoding="utf-8"?>
<formControlPr xmlns="http://schemas.microsoft.com/office/spreadsheetml/2009/9/main" objectType="GBox" noThreeD="1"/>
</file>

<file path=xl/ctrlProps/ctrlProp469.xml><?xml version="1.0" encoding="utf-8"?>
<formControlPr xmlns="http://schemas.microsoft.com/office/spreadsheetml/2009/9/main" objectType="Radio" firstButton="1" fmlaLink="$B$160" lockText="1"/>
</file>

<file path=xl/ctrlProps/ctrlProp470.xml><?xml version="1.0" encoding="utf-8"?>
<formControlPr xmlns="http://schemas.microsoft.com/office/spreadsheetml/2009/9/main" objectType="Radio" checked="Checked" lockText="1"/>
</file>

<file path=xl/ctrlProps/ctrlProp471.xml><?xml version="1.0" encoding="utf-8"?>
<formControlPr xmlns="http://schemas.microsoft.com/office/spreadsheetml/2009/9/main" objectType="Radio" lockText="1"/>
</file>

<file path=xl/ctrlProps/ctrlProp472.xml><?xml version="1.0" encoding="utf-8"?>
<formControlPr xmlns="http://schemas.microsoft.com/office/spreadsheetml/2009/9/main" objectType="Radio" lockText="1"/>
</file>

<file path=xl/ctrlProps/ctrlProp473.xml><?xml version="1.0" encoding="utf-8"?>
<formControlPr xmlns="http://schemas.microsoft.com/office/spreadsheetml/2009/9/main" objectType="Radio" lockText="1"/>
</file>

<file path=xl/ctrlProps/ctrlProp474.xml><?xml version="1.0" encoding="utf-8"?>
<formControlPr xmlns="http://schemas.microsoft.com/office/spreadsheetml/2009/9/main" objectType="GBox" noThreeD="1"/>
</file>

<file path=xl/ctrlProps/ctrlProp475.xml><?xml version="1.0" encoding="utf-8"?>
<formControlPr xmlns="http://schemas.microsoft.com/office/spreadsheetml/2009/9/main" objectType="Radio" firstButton="1" fmlaLink="$B$161" lockText="1"/>
</file>

<file path=xl/ctrlProps/ctrlProp476.xml><?xml version="1.0" encoding="utf-8"?>
<formControlPr xmlns="http://schemas.microsoft.com/office/spreadsheetml/2009/9/main" objectType="Radio" lockText="1"/>
</file>

<file path=xl/ctrlProps/ctrlProp477.xml><?xml version="1.0" encoding="utf-8"?>
<formControlPr xmlns="http://schemas.microsoft.com/office/spreadsheetml/2009/9/main" objectType="Radio" checked="Checked" lockText="1"/>
</file>

<file path=xl/ctrlProps/ctrlProp478.xml><?xml version="1.0" encoding="utf-8"?>
<formControlPr xmlns="http://schemas.microsoft.com/office/spreadsheetml/2009/9/main" objectType="Radio" lockText="1"/>
</file>

<file path=xl/ctrlProps/ctrlProp479.xml><?xml version="1.0" encoding="utf-8"?>
<formControlPr xmlns="http://schemas.microsoft.com/office/spreadsheetml/2009/9/main" objectType="Radio" lockText="1"/>
</file>

<file path=xl/ctrlProps/ctrlProp480.xml><?xml version="1.0" encoding="utf-8"?>
<formControlPr xmlns="http://schemas.microsoft.com/office/spreadsheetml/2009/9/main" objectType="GBox" noThreeD="1"/>
</file>

<file path=xl/ctrlProps/ctrlProp481.xml><?xml version="1.0" encoding="utf-8"?>
<formControlPr xmlns="http://schemas.microsoft.com/office/spreadsheetml/2009/9/main" objectType="Radio" firstButton="1" fmlaLink="$B$164" lockText="1"/>
</file>

<file path=xl/ctrlProps/ctrlProp482.xml><?xml version="1.0" encoding="utf-8"?>
<formControlPr xmlns="http://schemas.microsoft.com/office/spreadsheetml/2009/9/main" objectType="Radio" lockText="1"/>
</file>

<file path=xl/ctrlProps/ctrlProp483.xml><?xml version="1.0" encoding="utf-8"?>
<formControlPr xmlns="http://schemas.microsoft.com/office/spreadsheetml/2009/9/main" objectType="Radio" lockText="1"/>
</file>

<file path=xl/ctrlProps/ctrlProp484.xml><?xml version="1.0" encoding="utf-8"?>
<formControlPr xmlns="http://schemas.microsoft.com/office/spreadsheetml/2009/9/main" objectType="Radio" lockText="1"/>
</file>

<file path=xl/ctrlProps/ctrlProp485.xml><?xml version="1.0" encoding="utf-8"?>
<formControlPr xmlns="http://schemas.microsoft.com/office/spreadsheetml/2009/9/main" objectType="Radio" checked="Checked" lockText="1"/>
</file>

<file path=xl/ctrlProps/ctrlProp486.xml><?xml version="1.0" encoding="utf-8"?>
<formControlPr xmlns="http://schemas.microsoft.com/office/spreadsheetml/2009/9/main" objectType="GBox" noThreeD="1"/>
</file>

<file path=xl/ctrlProps/ctrlProp487.xml><?xml version="1.0" encoding="utf-8"?>
<formControlPr xmlns="http://schemas.microsoft.com/office/spreadsheetml/2009/9/main" objectType="Radio" firstButton="1" fmlaLink="$B$165" lockText="1"/>
</file>

<file path=xl/ctrlProps/ctrlProp488.xml><?xml version="1.0" encoding="utf-8"?>
<formControlPr xmlns="http://schemas.microsoft.com/office/spreadsheetml/2009/9/main" objectType="Radio" lockText="1"/>
</file>

<file path=xl/ctrlProps/ctrlProp489.xml><?xml version="1.0" encoding="utf-8"?>
<formControlPr xmlns="http://schemas.microsoft.com/office/spreadsheetml/2009/9/main" objectType="Radio" lockText="1"/>
</file>

<file path=xl/ctrlProps/ctrlProp490.xml><?xml version="1.0" encoding="utf-8"?>
<formControlPr xmlns="http://schemas.microsoft.com/office/spreadsheetml/2009/9/main" objectType="Radio" checked="Checked" lockText="1"/>
</file>

<file path=xl/ctrlProps/ctrlProp491.xml><?xml version="1.0" encoding="utf-8"?>
<formControlPr xmlns="http://schemas.microsoft.com/office/spreadsheetml/2009/9/main" objectType="Radio" lockText="1"/>
</file>

<file path=xl/ctrlProps/ctrlProp492.xml><?xml version="1.0" encoding="utf-8"?>
<formControlPr xmlns="http://schemas.microsoft.com/office/spreadsheetml/2009/9/main" objectType="GBox" noThreeD="1"/>
</file>

<file path=xl/ctrlProps/ctrlProp493.xml><?xml version="1.0" encoding="utf-8"?>
<formControlPr xmlns="http://schemas.microsoft.com/office/spreadsheetml/2009/9/main" objectType="Radio" firstButton="1" fmlaLink="$B$166" lockText="1"/>
</file>

<file path=xl/ctrlProps/ctrlProp494.xml><?xml version="1.0" encoding="utf-8"?>
<formControlPr xmlns="http://schemas.microsoft.com/office/spreadsheetml/2009/9/main" objectType="Radio" lockText="1"/>
</file>

<file path=xl/ctrlProps/ctrlProp495.xml><?xml version="1.0" encoding="utf-8"?>
<formControlPr xmlns="http://schemas.microsoft.com/office/spreadsheetml/2009/9/main" objectType="Radio" checked="Checked" lockText="1"/>
</file>

<file path=xl/ctrlProps/ctrlProp496.xml><?xml version="1.0" encoding="utf-8"?>
<formControlPr xmlns="http://schemas.microsoft.com/office/spreadsheetml/2009/9/main" objectType="Radio" lockText="1"/>
</file>

<file path=xl/ctrlProps/ctrlProp497.xml><?xml version="1.0" encoding="utf-8"?>
<formControlPr xmlns="http://schemas.microsoft.com/office/spreadsheetml/2009/9/main" objectType="Radio" lockText="1"/>
</file>

<file path=xl/ctrlProps/ctrlProp498.xml><?xml version="1.0" encoding="utf-8"?>
<formControlPr xmlns="http://schemas.microsoft.com/office/spreadsheetml/2009/9/main" objectType="GBox" noThreeD="1"/>
</file>

<file path=xl/ctrlProps/ctrlProp499.xml><?xml version="1.0" encoding="utf-8"?>
<formControlPr xmlns="http://schemas.microsoft.com/office/spreadsheetml/2009/9/main" objectType="Radio" checked="Checked" firstButton="1" fmlaLink="$B$168" lockText="1"/>
</file>

<file path=xl/ctrlProps/ctrlProp500.xml><?xml version="1.0" encoding="utf-8"?>
<formControlPr xmlns="http://schemas.microsoft.com/office/spreadsheetml/2009/9/main" objectType="Radio" lockText="1"/>
</file>

<file path=xl/ctrlProps/ctrlProp501.xml><?xml version="1.0" encoding="utf-8"?>
<formControlPr xmlns="http://schemas.microsoft.com/office/spreadsheetml/2009/9/main" objectType="Radio" lockText="1"/>
</file>

<file path=xl/ctrlProps/ctrlProp502.xml><?xml version="1.0" encoding="utf-8"?>
<formControlPr xmlns="http://schemas.microsoft.com/office/spreadsheetml/2009/9/main" objectType="Radio" lockText="1"/>
</file>

<file path=xl/ctrlProps/ctrlProp503.xml><?xml version="1.0" encoding="utf-8"?>
<formControlPr xmlns="http://schemas.microsoft.com/office/spreadsheetml/2009/9/main" objectType="Radio" lockText="1"/>
</file>

<file path=xl/ctrlProps/ctrlProp504.xml><?xml version="1.0" encoding="utf-8"?>
<formControlPr xmlns="http://schemas.microsoft.com/office/spreadsheetml/2009/9/main" objectType="GBox" noThreeD="1"/>
</file>

<file path=xl/ctrlProps/ctrlProp505.xml><?xml version="1.0" encoding="utf-8"?>
<formControlPr xmlns="http://schemas.microsoft.com/office/spreadsheetml/2009/9/main" objectType="Radio" firstButton="1" fmlaLink="$B$169" lockText="1"/>
</file>

<file path=xl/ctrlProps/ctrlProp506.xml><?xml version="1.0" encoding="utf-8"?>
<formControlPr xmlns="http://schemas.microsoft.com/office/spreadsheetml/2009/9/main" objectType="Radio" checked="Checked" lockText="1"/>
</file>

<file path=xl/ctrlProps/ctrlProp507.xml><?xml version="1.0" encoding="utf-8"?>
<formControlPr xmlns="http://schemas.microsoft.com/office/spreadsheetml/2009/9/main" objectType="Radio" lockText="1"/>
</file>

<file path=xl/ctrlProps/ctrlProp508.xml><?xml version="1.0" encoding="utf-8"?>
<formControlPr xmlns="http://schemas.microsoft.com/office/spreadsheetml/2009/9/main" objectType="Radio" lockText="1"/>
</file>

<file path=xl/ctrlProps/ctrlProp509.xml><?xml version="1.0" encoding="utf-8"?>
<formControlPr xmlns="http://schemas.microsoft.com/office/spreadsheetml/2009/9/main" objectType="Radio" lockText="1"/>
</file>

<file path=xl/ctrlProps/ctrlProp510.xml><?xml version="1.0" encoding="utf-8"?>
<formControlPr xmlns="http://schemas.microsoft.com/office/spreadsheetml/2009/9/main" objectType="GBox" noThreeD="1"/>
</file>

<file path=xl/ctrlProps/ctrlProp511.xml><?xml version="1.0" encoding="utf-8"?>
<formControlPr xmlns="http://schemas.microsoft.com/office/spreadsheetml/2009/9/main" objectType="Radio" firstButton="1" fmlaLink="$B$172" lockText="1"/>
</file>

<file path=xl/ctrlProps/ctrlProp512.xml><?xml version="1.0" encoding="utf-8"?>
<formControlPr xmlns="http://schemas.microsoft.com/office/spreadsheetml/2009/9/main" objectType="Radio" lockText="1"/>
</file>

<file path=xl/ctrlProps/ctrlProp513.xml><?xml version="1.0" encoding="utf-8"?>
<formControlPr xmlns="http://schemas.microsoft.com/office/spreadsheetml/2009/9/main" objectType="Radio" lockText="1"/>
</file>

<file path=xl/ctrlProps/ctrlProp514.xml><?xml version="1.0" encoding="utf-8"?>
<formControlPr xmlns="http://schemas.microsoft.com/office/spreadsheetml/2009/9/main" objectType="Radio" lockText="1"/>
</file>

<file path=xl/ctrlProps/ctrlProp515.xml><?xml version="1.0" encoding="utf-8"?>
<formControlPr xmlns="http://schemas.microsoft.com/office/spreadsheetml/2009/9/main" objectType="Radio" checked="Checked" lockText="1"/>
</file>

<file path=xl/ctrlProps/ctrlProp516.xml><?xml version="1.0" encoding="utf-8"?>
<formControlPr xmlns="http://schemas.microsoft.com/office/spreadsheetml/2009/9/main" objectType="GBox" noThreeD="1"/>
</file>

<file path=xl/ctrlProps/ctrlProp517.xml><?xml version="1.0" encoding="utf-8"?>
<formControlPr xmlns="http://schemas.microsoft.com/office/spreadsheetml/2009/9/main" objectType="Radio" firstButton="1" fmlaLink="$B$175" lockText="1"/>
</file>

<file path=xl/ctrlProps/ctrlProp518.xml><?xml version="1.0" encoding="utf-8"?>
<formControlPr xmlns="http://schemas.microsoft.com/office/spreadsheetml/2009/9/main" objectType="Radio" checked="Checked" lockText="1"/>
</file>

<file path=xl/ctrlProps/ctrlProp519.xml><?xml version="1.0" encoding="utf-8"?>
<formControlPr xmlns="http://schemas.microsoft.com/office/spreadsheetml/2009/9/main" objectType="Radio" lockText="1"/>
</file>

<file path=xl/ctrlProps/ctrlProp520.xml><?xml version="1.0" encoding="utf-8"?>
<formControlPr xmlns="http://schemas.microsoft.com/office/spreadsheetml/2009/9/main" objectType="Radio" lockText="1"/>
</file>

<file path=xl/ctrlProps/ctrlProp521.xml><?xml version="1.0" encoding="utf-8"?>
<formControlPr xmlns="http://schemas.microsoft.com/office/spreadsheetml/2009/9/main" objectType="Radio" lockText="1"/>
</file>

<file path=xl/ctrlProps/ctrlProp522.xml><?xml version="1.0" encoding="utf-8"?>
<formControlPr xmlns="http://schemas.microsoft.com/office/spreadsheetml/2009/9/main" objectType="GBox" noThreeD="1"/>
</file>

<file path=xl/ctrlProps/ctrlProp523.xml><?xml version="1.0" encoding="utf-8"?>
<formControlPr xmlns="http://schemas.microsoft.com/office/spreadsheetml/2009/9/main" objectType="Radio" checked="Checked" firstButton="1" fmlaLink="$B$176" lockText="1"/>
</file>

<file path=xl/ctrlProps/ctrlProp524.xml><?xml version="1.0" encoding="utf-8"?>
<formControlPr xmlns="http://schemas.microsoft.com/office/spreadsheetml/2009/9/main" objectType="Radio" lockText="1"/>
</file>

<file path=xl/ctrlProps/ctrlProp525.xml><?xml version="1.0" encoding="utf-8"?>
<formControlPr xmlns="http://schemas.microsoft.com/office/spreadsheetml/2009/9/main" objectType="Radio" lockText="1"/>
</file>

<file path=xl/ctrlProps/ctrlProp526.xml><?xml version="1.0" encoding="utf-8"?>
<formControlPr xmlns="http://schemas.microsoft.com/office/spreadsheetml/2009/9/main" objectType="Radio" lockText="1"/>
</file>

<file path=xl/ctrlProps/ctrlProp527.xml><?xml version="1.0" encoding="utf-8"?>
<formControlPr xmlns="http://schemas.microsoft.com/office/spreadsheetml/2009/9/main" objectType="Radio" lockText="1"/>
</file>

<file path=xl/ctrlProps/ctrlProp528.xml><?xml version="1.0" encoding="utf-8"?>
<formControlPr xmlns="http://schemas.microsoft.com/office/spreadsheetml/2009/9/main" objectType="GBox" noThreeD="1"/>
</file>

<file path=xl/ctrlProps/ctrlProp529.xml><?xml version="1.0" encoding="utf-8"?>
<formControlPr xmlns="http://schemas.microsoft.com/office/spreadsheetml/2009/9/main" objectType="Radio" firstButton="1" fmlaLink="$B$177" lockText="1"/>
</file>

<file path=xl/ctrlProps/ctrlProp530.xml><?xml version="1.0" encoding="utf-8"?>
<formControlPr xmlns="http://schemas.microsoft.com/office/spreadsheetml/2009/9/main" objectType="Radio" checked="Checked" lockText="1"/>
</file>

<file path=xl/ctrlProps/ctrlProp531.xml><?xml version="1.0" encoding="utf-8"?>
<formControlPr xmlns="http://schemas.microsoft.com/office/spreadsheetml/2009/9/main" objectType="Radio" lockText="1"/>
</file>

<file path=xl/ctrlProps/ctrlProp532.xml><?xml version="1.0" encoding="utf-8"?>
<formControlPr xmlns="http://schemas.microsoft.com/office/spreadsheetml/2009/9/main" objectType="Radio" lockText="1"/>
</file>

<file path=xl/ctrlProps/ctrlProp533.xml><?xml version="1.0" encoding="utf-8"?>
<formControlPr xmlns="http://schemas.microsoft.com/office/spreadsheetml/2009/9/main" objectType="Radio" lockText="1"/>
</file>

<file path=xl/ctrlProps/ctrlProp534.xml><?xml version="1.0" encoding="utf-8"?>
<formControlPr xmlns="http://schemas.microsoft.com/office/spreadsheetml/2009/9/main" objectType="GBox" noThreeD="1"/>
</file>

<file path=xl/ctrlProps/ctrlProp535.xml><?xml version="1.0" encoding="utf-8"?>
<formControlPr xmlns="http://schemas.microsoft.com/office/spreadsheetml/2009/9/main" objectType="Radio" firstButton="1" fmlaLink="$B$181" lockText="1"/>
</file>

<file path=xl/ctrlProps/ctrlProp536.xml><?xml version="1.0" encoding="utf-8"?>
<formControlPr xmlns="http://schemas.microsoft.com/office/spreadsheetml/2009/9/main" objectType="Radio" lockText="1"/>
</file>

<file path=xl/ctrlProps/ctrlProp537.xml><?xml version="1.0" encoding="utf-8"?>
<formControlPr xmlns="http://schemas.microsoft.com/office/spreadsheetml/2009/9/main" objectType="Radio" lockText="1"/>
</file>

<file path=xl/ctrlProps/ctrlProp538.xml><?xml version="1.0" encoding="utf-8"?>
<formControlPr xmlns="http://schemas.microsoft.com/office/spreadsheetml/2009/9/main" objectType="Radio" checked="Checked" lockText="1"/>
</file>

<file path=xl/ctrlProps/ctrlProp539.xml><?xml version="1.0" encoding="utf-8"?>
<formControlPr xmlns="http://schemas.microsoft.com/office/spreadsheetml/2009/9/main" objectType="Radio" lockText="1"/>
</file>

<file path=xl/ctrlProps/ctrlProp540.xml><?xml version="1.0" encoding="utf-8"?>
<formControlPr xmlns="http://schemas.microsoft.com/office/spreadsheetml/2009/9/main" objectType="GBox" noThreeD="1"/>
</file>

<file path=xl/ctrlProps/ctrlProp541.xml><?xml version="1.0" encoding="utf-8"?>
<formControlPr xmlns="http://schemas.microsoft.com/office/spreadsheetml/2009/9/main" objectType="Radio" firstButton="1" fmlaLink="$B$182" lockText="1"/>
</file>

<file path=xl/ctrlProps/ctrlProp542.xml><?xml version="1.0" encoding="utf-8"?>
<formControlPr xmlns="http://schemas.microsoft.com/office/spreadsheetml/2009/9/main" objectType="Radio" lockText="1"/>
</file>

<file path=xl/ctrlProps/ctrlProp543.xml><?xml version="1.0" encoding="utf-8"?>
<formControlPr xmlns="http://schemas.microsoft.com/office/spreadsheetml/2009/9/main" objectType="Radio" checked="Checked" lockText="1"/>
</file>

<file path=xl/ctrlProps/ctrlProp544.xml><?xml version="1.0" encoding="utf-8"?>
<formControlPr xmlns="http://schemas.microsoft.com/office/spreadsheetml/2009/9/main" objectType="Radio" lockText="1"/>
</file>

<file path=xl/ctrlProps/ctrlProp545.xml><?xml version="1.0" encoding="utf-8"?>
<formControlPr xmlns="http://schemas.microsoft.com/office/spreadsheetml/2009/9/main" objectType="Radio" lockText="1"/>
</file>

<file path=xl/ctrlProps/ctrlProp546.xml><?xml version="1.0" encoding="utf-8"?>
<formControlPr xmlns="http://schemas.microsoft.com/office/spreadsheetml/2009/9/main" objectType="GBox" noThreeD="1"/>
</file>

<file path=xl/ctrlProps/ctrlProp547.xml><?xml version="1.0" encoding="utf-8"?>
<formControlPr xmlns="http://schemas.microsoft.com/office/spreadsheetml/2009/9/main" objectType="Radio" firstButton="1" fmlaLink="$B$183" lockText="1"/>
</file>

<file path=xl/ctrlProps/ctrlProp548.xml><?xml version="1.0" encoding="utf-8"?>
<formControlPr xmlns="http://schemas.microsoft.com/office/spreadsheetml/2009/9/main" objectType="Radio" checked="Checked" lockText="1"/>
</file>

<file path=xl/ctrlProps/ctrlProp549.xml><?xml version="1.0" encoding="utf-8"?>
<formControlPr xmlns="http://schemas.microsoft.com/office/spreadsheetml/2009/9/main" objectType="Radio" lockText="1"/>
</file>

<file path=xl/ctrlProps/ctrlProp550.xml><?xml version="1.0" encoding="utf-8"?>
<formControlPr xmlns="http://schemas.microsoft.com/office/spreadsheetml/2009/9/main" objectType="Radio" lockText="1"/>
</file>

<file path=xl/ctrlProps/ctrlProp551.xml><?xml version="1.0" encoding="utf-8"?>
<formControlPr xmlns="http://schemas.microsoft.com/office/spreadsheetml/2009/9/main" objectType="Radio" lockText="1"/>
</file>

<file path=xl/ctrlProps/ctrlProp552.xml><?xml version="1.0" encoding="utf-8"?>
<formControlPr xmlns="http://schemas.microsoft.com/office/spreadsheetml/2009/9/main" objectType="GBox" noThreeD="1"/>
</file>

<file path=xl/ctrlProps/ctrlProp553.xml><?xml version="1.0" encoding="utf-8"?>
<formControlPr xmlns="http://schemas.microsoft.com/office/spreadsheetml/2009/9/main" objectType="Radio" checked="Checked" firstButton="1" fmlaLink="$B$184" lockText="1"/>
</file>

<file path=xl/ctrlProps/ctrlProp554.xml><?xml version="1.0" encoding="utf-8"?>
<formControlPr xmlns="http://schemas.microsoft.com/office/spreadsheetml/2009/9/main" objectType="Radio" lockText="1"/>
</file>

<file path=xl/ctrlProps/ctrlProp555.xml><?xml version="1.0" encoding="utf-8"?>
<formControlPr xmlns="http://schemas.microsoft.com/office/spreadsheetml/2009/9/main" objectType="Radio" lockText="1"/>
</file>

<file path=xl/ctrlProps/ctrlProp556.xml><?xml version="1.0" encoding="utf-8"?>
<formControlPr xmlns="http://schemas.microsoft.com/office/spreadsheetml/2009/9/main" objectType="Radio" lockText="1"/>
</file>

<file path=xl/ctrlProps/ctrlProp557.xml><?xml version="1.0" encoding="utf-8"?>
<formControlPr xmlns="http://schemas.microsoft.com/office/spreadsheetml/2009/9/main" objectType="Radio" lockText="1"/>
</file>

<file path=xl/ctrlProps/ctrlProp558.xml><?xml version="1.0" encoding="utf-8"?>
<formControlPr xmlns="http://schemas.microsoft.com/office/spreadsheetml/2009/9/main" objectType="GBox" noThreeD="1"/>
</file>

<file path=xl/ctrlProps/ctrlProp559.xml><?xml version="1.0" encoding="utf-8"?>
<formControlPr xmlns="http://schemas.microsoft.com/office/spreadsheetml/2009/9/main" objectType="Radio" firstButton="1" fmlaLink="$B$187" lockText="1"/>
</file>

<file path=xl/ctrlProps/ctrlProp560.xml><?xml version="1.0" encoding="utf-8"?>
<formControlPr xmlns="http://schemas.microsoft.com/office/spreadsheetml/2009/9/main" objectType="Radio" lockText="1"/>
</file>

<file path=xl/ctrlProps/ctrlProp561.xml><?xml version="1.0" encoding="utf-8"?>
<formControlPr xmlns="http://schemas.microsoft.com/office/spreadsheetml/2009/9/main" objectType="Radio" lockText="1"/>
</file>

<file path=xl/ctrlProps/ctrlProp562.xml><?xml version="1.0" encoding="utf-8"?>
<formControlPr xmlns="http://schemas.microsoft.com/office/spreadsheetml/2009/9/main" objectType="Radio" lockText="1"/>
</file>

<file path=xl/ctrlProps/ctrlProp563.xml><?xml version="1.0" encoding="utf-8"?>
<formControlPr xmlns="http://schemas.microsoft.com/office/spreadsheetml/2009/9/main" objectType="Radio" checked="Checked" lockText="1"/>
</file>

<file path=xl/ctrlProps/ctrlProp564.xml><?xml version="1.0" encoding="utf-8"?>
<formControlPr xmlns="http://schemas.microsoft.com/office/spreadsheetml/2009/9/main" objectType="GBox" noThreeD="1"/>
</file>

<file path=xl/ctrlProps/ctrlProp565.xml><?xml version="1.0" encoding="utf-8"?>
<formControlPr xmlns="http://schemas.microsoft.com/office/spreadsheetml/2009/9/main" objectType="Radio" firstButton="1" fmlaLink="$B$188" lockText="1"/>
</file>

<file path=xl/ctrlProps/ctrlProp566.xml><?xml version="1.0" encoding="utf-8"?>
<formControlPr xmlns="http://schemas.microsoft.com/office/spreadsheetml/2009/9/main" objectType="Radio" lockText="1"/>
</file>

<file path=xl/ctrlProps/ctrlProp567.xml><?xml version="1.0" encoding="utf-8"?>
<formControlPr xmlns="http://schemas.microsoft.com/office/spreadsheetml/2009/9/main" objectType="Radio" checked="Checked" lockText="1"/>
</file>

<file path=xl/ctrlProps/ctrlProp568.xml><?xml version="1.0" encoding="utf-8"?>
<formControlPr xmlns="http://schemas.microsoft.com/office/spreadsheetml/2009/9/main" objectType="Radio" lockText="1"/>
</file>

<file path=xl/ctrlProps/ctrlProp569.xml><?xml version="1.0" encoding="utf-8"?>
<formControlPr xmlns="http://schemas.microsoft.com/office/spreadsheetml/2009/9/main" objectType="Radio" lockText="1"/>
</file>

<file path=xl/ctrlProps/ctrlProp570.xml><?xml version="1.0" encoding="utf-8"?>
<formControlPr xmlns="http://schemas.microsoft.com/office/spreadsheetml/2009/9/main" objectType="GBox" noThreeD="1"/>
</file>

<file path=xl/ctrlProps/ctrlProp571.xml><?xml version="1.0" encoding="utf-8"?>
<formControlPr xmlns="http://schemas.microsoft.com/office/spreadsheetml/2009/9/main" objectType="Radio" firstButton="1" fmlaLink="$B$189" lockText="1"/>
</file>

<file path=xl/ctrlProps/ctrlProp572.xml><?xml version="1.0" encoding="utf-8"?>
<formControlPr xmlns="http://schemas.microsoft.com/office/spreadsheetml/2009/9/main" objectType="Radio" checked="Checked" lockText="1"/>
</file>

<file path=xl/ctrlProps/ctrlProp573.xml><?xml version="1.0" encoding="utf-8"?>
<formControlPr xmlns="http://schemas.microsoft.com/office/spreadsheetml/2009/9/main" objectType="Radio" lockText="1"/>
</file>

<file path=xl/ctrlProps/ctrlProp574.xml><?xml version="1.0" encoding="utf-8"?>
<formControlPr xmlns="http://schemas.microsoft.com/office/spreadsheetml/2009/9/main" objectType="Radio" lockText="1"/>
</file>

<file path=xl/ctrlProps/ctrlProp575.xml><?xml version="1.0" encoding="utf-8"?>
<formControlPr xmlns="http://schemas.microsoft.com/office/spreadsheetml/2009/9/main" objectType="Radio" lockText="1"/>
</file>

<file path=xl/ctrlProps/ctrlProp576.xml><?xml version="1.0" encoding="utf-8"?>
<formControlPr xmlns="http://schemas.microsoft.com/office/spreadsheetml/2009/9/main" objectType="GBox" noThreeD="1"/>
</file>

<file path=xl/ctrlProps/ctrlProp577.xml><?xml version="1.0" encoding="utf-8"?>
<formControlPr xmlns="http://schemas.microsoft.com/office/spreadsheetml/2009/9/main" objectType="Radio" firstButton="1" fmlaLink="$B$190" lockText="1"/>
</file>

<file path=xl/ctrlProps/ctrlProp578.xml><?xml version="1.0" encoding="utf-8"?>
<formControlPr xmlns="http://schemas.microsoft.com/office/spreadsheetml/2009/9/main" objectType="Radio" lockText="1"/>
</file>

<file path=xl/ctrlProps/ctrlProp579.xml><?xml version="1.0" encoding="utf-8"?>
<formControlPr xmlns="http://schemas.microsoft.com/office/spreadsheetml/2009/9/main" objectType="Radio" checked="Checked" lockText="1"/>
</file>

<file path=xl/ctrlProps/ctrlProp580.xml><?xml version="1.0" encoding="utf-8"?>
<formControlPr xmlns="http://schemas.microsoft.com/office/spreadsheetml/2009/9/main" objectType="Radio" lockText="1"/>
</file>

<file path=xl/ctrlProps/ctrlProp581.xml><?xml version="1.0" encoding="utf-8"?>
<formControlPr xmlns="http://schemas.microsoft.com/office/spreadsheetml/2009/9/main" objectType="Radio" lockText="1"/>
</file>

<file path=xl/ctrlProps/ctrlProp582.xml><?xml version="1.0" encoding="utf-8"?>
<formControlPr xmlns="http://schemas.microsoft.com/office/spreadsheetml/2009/9/main" objectType="GBox" noThreeD="1"/>
</file>

<file path=xl/ctrlProps/ctrlProp583.xml><?xml version="1.0" encoding="utf-8"?>
<formControlPr xmlns="http://schemas.microsoft.com/office/spreadsheetml/2009/9/main" objectType="Radio" firstButton="1" fmlaLink="$B$191" lockText="1"/>
</file>

<file path=xl/ctrlProps/ctrlProp584.xml><?xml version="1.0" encoding="utf-8"?>
<formControlPr xmlns="http://schemas.microsoft.com/office/spreadsheetml/2009/9/main" objectType="Radio" checked="Checked" lockText="1"/>
</file>

<file path=xl/ctrlProps/ctrlProp585.xml><?xml version="1.0" encoding="utf-8"?>
<formControlPr xmlns="http://schemas.microsoft.com/office/spreadsheetml/2009/9/main" objectType="Radio" lockText="1"/>
</file>

<file path=xl/ctrlProps/ctrlProp586.xml><?xml version="1.0" encoding="utf-8"?>
<formControlPr xmlns="http://schemas.microsoft.com/office/spreadsheetml/2009/9/main" objectType="Radio" lockText="1"/>
</file>

<file path=xl/ctrlProps/ctrlProp587.xml><?xml version="1.0" encoding="utf-8"?>
<formControlPr xmlns="http://schemas.microsoft.com/office/spreadsheetml/2009/9/main" objectType="Radio" lockText="1"/>
</file>

<file path=xl/ctrlProps/ctrlProp588.xml><?xml version="1.0" encoding="utf-8"?>
<formControlPr xmlns="http://schemas.microsoft.com/office/spreadsheetml/2009/9/main" objectType="GBox" noThreeD="1"/>
</file>

<file path=xl/ctrlProps/ctrlProp589.xml><?xml version="1.0" encoding="utf-8"?>
<formControlPr xmlns="http://schemas.microsoft.com/office/spreadsheetml/2009/9/main" objectType="Radio" firstButton="1" fmlaLink="$B$194" lockText="1"/>
</file>

<file path=xl/ctrlProps/ctrlProp590.xml><?xml version="1.0" encoding="utf-8"?>
<formControlPr xmlns="http://schemas.microsoft.com/office/spreadsheetml/2009/9/main" objectType="Radio" lockText="1"/>
</file>

<file path=xl/ctrlProps/ctrlProp591.xml><?xml version="1.0" encoding="utf-8"?>
<formControlPr xmlns="http://schemas.microsoft.com/office/spreadsheetml/2009/9/main" objectType="Radio" checked="Checked" lockText="1"/>
</file>

<file path=xl/ctrlProps/ctrlProp592.xml><?xml version="1.0" encoding="utf-8"?>
<formControlPr xmlns="http://schemas.microsoft.com/office/spreadsheetml/2009/9/main" objectType="Radio" lockText="1"/>
</file>

<file path=xl/ctrlProps/ctrlProp593.xml><?xml version="1.0" encoding="utf-8"?>
<formControlPr xmlns="http://schemas.microsoft.com/office/spreadsheetml/2009/9/main" objectType="Radio" lockText="1"/>
</file>

<file path=xl/ctrlProps/ctrlProp594.xml><?xml version="1.0" encoding="utf-8"?>
<formControlPr xmlns="http://schemas.microsoft.com/office/spreadsheetml/2009/9/main" objectType="GBox" noThreeD="1"/>
</file>

<file path=xl/ctrlProps/ctrlProp595.xml><?xml version="1.0" encoding="utf-8"?>
<formControlPr xmlns="http://schemas.microsoft.com/office/spreadsheetml/2009/9/main" objectType="Radio" firstButton="1" fmlaLink="$B$195" lockText="1"/>
</file>

<file path=xl/ctrlProps/ctrlProp596.xml><?xml version="1.0" encoding="utf-8"?>
<formControlPr xmlns="http://schemas.microsoft.com/office/spreadsheetml/2009/9/main" objectType="Radio" lockText="1"/>
</file>

<file path=xl/ctrlProps/ctrlProp597.xml><?xml version="1.0" encoding="utf-8"?>
<formControlPr xmlns="http://schemas.microsoft.com/office/spreadsheetml/2009/9/main" objectType="Radio" lockText="1"/>
</file>

<file path=xl/ctrlProps/ctrlProp598.xml><?xml version="1.0" encoding="utf-8"?>
<formControlPr xmlns="http://schemas.microsoft.com/office/spreadsheetml/2009/9/main" objectType="Radio" lockText="1"/>
</file>

<file path=xl/ctrlProps/ctrlProp599.xml><?xml version="1.0" encoding="utf-8"?>
<formControlPr xmlns="http://schemas.microsoft.com/office/spreadsheetml/2009/9/main" objectType="Radio" checked="Checked" lockText="1"/>
</file>

<file path=xl/ctrlProps/ctrlProp600.xml><?xml version="1.0" encoding="utf-8"?>
<formControlPr xmlns="http://schemas.microsoft.com/office/spreadsheetml/2009/9/main" objectType="GBox" noThreeD="1"/>
</file>

<file path=xl/ctrlProps/ctrlProp601.xml><?xml version="1.0" encoding="utf-8"?>
<formControlPr xmlns="http://schemas.microsoft.com/office/spreadsheetml/2009/9/main" objectType="Radio" firstButton="1" fmlaLink="$B$196" lockText="1"/>
</file>

<file path=xl/ctrlProps/ctrlProp602.xml><?xml version="1.0" encoding="utf-8"?>
<formControlPr xmlns="http://schemas.microsoft.com/office/spreadsheetml/2009/9/main" objectType="Radio" lockText="1"/>
</file>

<file path=xl/ctrlProps/ctrlProp603.xml><?xml version="1.0" encoding="utf-8"?>
<formControlPr xmlns="http://schemas.microsoft.com/office/spreadsheetml/2009/9/main" objectType="Radio" lockText="1"/>
</file>

<file path=xl/ctrlProps/ctrlProp604.xml><?xml version="1.0" encoding="utf-8"?>
<formControlPr xmlns="http://schemas.microsoft.com/office/spreadsheetml/2009/9/main" objectType="Radio" checked="Checked" lockText="1"/>
</file>

<file path=xl/ctrlProps/ctrlProp605.xml><?xml version="1.0" encoding="utf-8"?>
<formControlPr xmlns="http://schemas.microsoft.com/office/spreadsheetml/2009/9/main" objectType="Radio" lockText="1"/>
</file>

<file path=xl/ctrlProps/ctrlProp606.xml><?xml version="1.0" encoding="utf-8"?>
<formControlPr xmlns="http://schemas.microsoft.com/office/spreadsheetml/2009/9/main" objectType="GBox" noThreeD="1"/>
</file>

<file path=xl/ctrlProps/ctrlProp607.xml><?xml version="1.0" encoding="utf-8"?>
<formControlPr xmlns="http://schemas.microsoft.com/office/spreadsheetml/2009/9/main" objectType="Radio" firstButton="1" fmlaLink="$B$197" lockText="1"/>
</file>

<file path=xl/ctrlProps/ctrlProp608.xml><?xml version="1.0" encoding="utf-8"?>
<formControlPr xmlns="http://schemas.microsoft.com/office/spreadsheetml/2009/9/main" objectType="Radio" lockText="1"/>
</file>

<file path=xl/ctrlProps/ctrlProp609.xml><?xml version="1.0" encoding="utf-8"?>
<formControlPr xmlns="http://schemas.microsoft.com/office/spreadsheetml/2009/9/main" objectType="Radio" lockText="1"/>
</file>

<file path=xl/ctrlProps/ctrlProp610.xml><?xml version="1.0" encoding="utf-8"?>
<formControlPr xmlns="http://schemas.microsoft.com/office/spreadsheetml/2009/9/main" objectType="Radio" lockText="1"/>
</file>

<file path=xl/ctrlProps/ctrlProp611.xml><?xml version="1.0" encoding="utf-8"?>
<formControlPr xmlns="http://schemas.microsoft.com/office/spreadsheetml/2009/9/main" objectType="Radio" checked="Checked" lockText="1"/>
</file>

<file path=xl/ctrlProps/ctrlProp612.xml><?xml version="1.0" encoding="utf-8"?>
<formControlPr xmlns="http://schemas.microsoft.com/office/spreadsheetml/2009/9/main" objectType="GBox" noThreeD="1"/>
</file>

<file path=xl/ctrlProps/ctrlProp613.xml><?xml version="1.0" encoding="utf-8"?>
<formControlPr xmlns="http://schemas.microsoft.com/office/spreadsheetml/2009/9/main" objectType="Radio" firstButton="1" fmlaLink="$B$198" lockText="1"/>
</file>

<file path=xl/ctrlProps/ctrlProp614.xml><?xml version="1.0" encoding="utf-8"?>
<formControlPr xmlns="http://schemas.microsoft.com/office/spreadsheetml/2009/9/main" objectType="Radio" lockText="1"/>
</file>

<file path=xl/ctrlProps/ctrlProp615.xml><?xml version="1.0" encoding="utf-8"?>
<formControlPr xmlns="http://schemas.microsoft.com/office/spreadsheetml/2009/9/main" objectType="Radio" lockText="1"/>
</file>

<file path=xl/ctrlProps/ctrlProp616.xml><?xml version="1.0" encoding="utf-8"?>
<formControlPr xmlns="http://schemas.microsoft.com/office/spreadsheetml/2009/9/main" objectType="Radio" checked="Checked" lockText="1"/>
</file>

<file path=xl/ctrlProps/ctrlProp617.xml><?xml version="1.0" encoding="utf-8"?>
<formControlPr xmlns="http://schemas.microsoft.com/office/spreadsheetml/2009/9/main" objectType="Radio" lockText="1"/>
</file>

<file path=xl/ctrlProps/ctrlProp618.xml><?xml version="1.0" encoding="utf-8"?>
<formControlPr xmlns="http://schemas.microsoft.com/office/spreadsheetml/2009/9/main" objectType="GBox" noThreeD="1"/>
</file>

<file path=xl/ctrlProps/ctrlProp619.xml><?xml version="1.0" encoding="utf-8"?>
<formControlPr xmlns="http://schemas.microsoft.com/office/spreadsheetml/2009/9/main" objectType="Radio" firstButton="1" fmlaLink="$B$199" lockText="1"/>
</file>

<file path=xl/ctrlProps/ctrlProp620.xml><?xml version="1.0" encoding="utf-8"?>
<formControlPr xmlns="http://schemas.microsoft.com/office/spreadsheetml/2009/9/main" objectType="Radio" lockText="1"/>
</file>

<file path=xl/ctrlProps/ctrlProp621.xml><?xml version="1.0" encoding="utf-8"?>
<formControlPr xmlns="http://schemas.microsoft.com/office/spreadsheetml/2009/9/main" objectType="Radio" lockText="1"/>
</file>

<file path=xl/ctrlProps/ctrlProp622.xml><?xml version="1.0" encoding="utf-8"?>
<formControlPr xmlns="http://schemas.microsoft.com/office/spreadsheetml/2009/9/main" objectType="Radio" lockText="1"/>
</file>

<file path=xl/ctrlProps/ctrlProp623.xml><?xml version="1.0" encoding="utf-8"?>
<formControlPr xmlns="http://schemas.microsoft.com/office/spreadsheetml/2009/9/main" objectType="Radio" checked="Checked" lockText="1"/>
</file>

<file path=xl/ctrlProps/ctrlProp624.xml><?xml version="1.0" encoding="utf-8"?>
<formControlPr xmlns="http://schemas.microsoft.com/office/spreadsheetml/2009/9/main" objectType="Drop" dropLines="4" dropStyle="combo" dx="16" fmlaLink="' '!$B$4" fmlaRange="' '!$Z$6:$Z$9" noThreeD="1" sel="3" val="0"/>
</file>

<file path=xl/ctrlProps/ctrlProp625.xml><?xml version="1.0" encoding="utf-8"?>
<formControlPr xmlns="http://schemas.microsoft.com/office/spreadsheetml/2009/9/main" objectType="Radio" firstButton="1" lockText="1"/>
</file>

<file path=xl/ctrlProps/ctrlProp626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Markt!A1"/><Relationship Id="rId13" Type="http://schemas.openxmlformats.org/officeDocument/2006/relationships/hyperlink" Target="#Vision!B5"/><Relationship Id="rId18" Type="http://schemas.openxmlformats.org/officeDocument/2006/relationships/hyperlink" Target="#Stakeholder!A1"/><Relationship Id="rId26" Type="http://schemas.openxmlformats.org/officeDocument/2006/relationships/hyperlink" Target="#Branchenstruktur!A1"/><Relationship Id="rId3" Type="http://schemas.openxmlformats.org/officeDocument/2006/relationships/image" Target="../media/image1.emf"/><Relationship Id="rId21" Type="http://schemas.openxmlformats.org/officeDocument/2006/relationships/hyperlink" Target="#Benchmark!A1"/><Relationship Id="rId7" Type="http://schemas.openxmlformats.org/officeDocument/2006/relationships/hyperlink" Target="#Kunden!C6"/><Relationship Id="rId12" Type="http://schemas.openxmlformats.org/officeDocument/2006/relationships/hyperlink" Target="#Normstrategien!C7"/><Relationship Id="rId17" Type="http://schemas.openxmlformats.org/officeDocument/2006/relationships/hyperlink" Target="#PESTLE!A1"/><Relationship Id="rId25" Type="http://schemas.openxmlformats.org/officeDocument/2006/relationships/hyperlink" Target="#Wertkette!A2"/><Relationship Id="rId2" Type="http://schemas.openxmlformats.org/officeDocument/2006/relationships/hyperlink" Target="#Logo!D6"/><Relationship Id="rId16" Type="http://schemas.openxmlformats.org/officeDocument/2006/relationships/hyperlink" Target="#Produkte!A1"/><Relationship Id="rId20" Type="http://schemas.openxmlformats.org/officeDocument/2006/relationships/hyperlink" Target="#StrategyMap!A2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hyperlink" Target="#Einnahmen!A1"/><Relationship Id="rId11" Type="http://schemas.openxmlformats.org/officeDocument/2006/relationships/hyperlink" Target="#Canvas!A1"/><Relationship Id="rId24" Type="http://schemas.openxmlformats.org/officeDocument/2006/relationships/hyperlink" Target="#SGE!A2"/><Relationship Id="rId5" Type="http://schemas.openxmlformats.org/officeDocument/2006/relationships/hyperlink" Target="#Kosten!A1"/><Relationship Id="rId15" Type="http://schemas.openxmlformats.org/officeDocument/2006/relationships/hyperlink" Target="#Portfolio!A1"/><Relationship Id="rId23" Type="http://schemas.openxmlformats.org/officeDocument/2006/relationships/hyperlink" Target="#Zukunftsszenarien!A1"/><Relationship Id="rId10" Type="http://schemas.openxmlformats.org/officeDocument/2006/relationships/hyperlink" Target="#'Swot-Analyse'!C6"/><Relationship Id="rId19" Type="http://schemas.openxmlformats.org/officeDocument/2006/relationships/hyperlink" Target="#'2Cockpit'!A1"/><Relationship Id="rId4" Type="http://schemas.openxmlformats.org/officeDocument/2006/relationships/hyperlink" Target="#Kennzahlenanalyse!A1"/><Relationship Id="rId9" Type="http://schemas.openxmlformats.org/officeDocument/2006/relationships/hyperlink" Target="#Trends!A1"/><Relationship Id="rId14" Type="http://schemas.openxmlformats.org/officeDocument/2006/relationships/hyperlink" Target="#Risikomgmt!A1"/><Relationship Id="rId22" Type="http://schemas.openxmlformats.org/officeDocument/2006/relationships/hyperlink" Target="#Potenzial!G6"/><Relationship Id="rId27" Type="http://schemas.openxmlformats.org/officeDocument/2006/relationships/hyperlink" Target="#Kernkompetenzen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graph_stakeholder"/><Relationship Id="rId3" Type="http://schemas.openxmlformats.org/officeDocument/2006/relationships/hyperlink" Target="#Stakeholder!C5"/><Relationship Id="rId7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6" Type="http://schemas.openxmlformats.org/officeDocument/2006/relationships/hyperlink" Target="#Canvas!A1"/><Relationship Id="rId5" Type="http://schemas.openxmlformats.org/officeDocument/2006/relationships/image" Target="../media/image1.emf"/><Relationship Id="rId4" Type="http://schemas.openxmlformats.org/officeDocument/2006/relationships/chart" Target="../charts/chart1.xml"/><Relationship Id="rId9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PESTLE!A2"/><Relationship Id="rId3" Type="http://schemas.openxmlformats.org/officeDocument/2006/relationships/hyperlink" Target="#PESTLE!C48"/><Relationship Id="rId7" Type="http://schemas.openxmlformats.org/officeDocument/2006/relationships/hyperlink" Target="#PESTLE!C17"/><Relationship Id="rId12" Type="http://schemas.openxmlformats.org/officeDocument/2006/relationships/hyperlink" Target="http://www.2imanagement.ch/?id=57&amp;helpdesk&amp;topic=8" TargetMode="External"/><Relationship Id="rId2" Type="http://schemas.openxmlformats.org/officeDocument/2006/relationships/hyperlink" Target="#PESTLE!C34"/><Relationship Id="rId1" Type="http://schemas.openxmlformats.org/officeDocument/2006/relationships/chart" Target="../charts/chart2.xml"/><Relationship Id="rId6" Type="http://schemas.openxmlformats.org/officeDocument/2006/relationships/hyperlink" Target="#PESTLE!C90"/><Relationship Id="rId11" Type="http://schemas.openxmlformats.org/officeDocument/2006/relationships/image" Target="../media/image1.emf"/><Relationship Id="rId5" Type="http://schemas.openxmlformats.org/officeDocument/2006/relationships/hyperlink" Target="#PESTLE!C76"/><Relationship Id="rId10" Type="http://schemas.openxmlformats.org/officeDocument/2006/relationships/image" Target="../media/image3.png"/><Relationship Id="rId4" Type="http://schemas.openxmlformats.org/officeDocument/2006/relationships/hyperlink" Target="#PESTLE!C62"/><Relationship Id="rId9" Type="http://schemas.openxmlformats.org/officeDocument/2006/relationships/hyperlink" Target="#'Menu Toolbox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top"/><Relationship Id="rId13" Type="http://schemas.openxmlformats.org/officeDocument/2006/relationships/hyperlink" Target="http://www.pwc.com/gx/en/issues/megatrends.html" TargetMode="External"/><Relationship Id="rId3" Type="http://schemas.openxmlformats.org/officeDocument/2006/relationships/hyperlink" Target="#Trends!C48"/><Relationship Id="rId7" Type="http://schemas.openxmlformats.org/officeDocument/2006/relationships/hyperlink" Target="#PESTLE!C17"/><Relationship Id="rId12" Type="http://schemas.openxmlformats.org/officeDocument/2006/relationships/image" Target="../media/image1.emf"/><Relationship Id="rId2" Type="http://schemas.openxmlformats.org/officeDocument/2006/relationships/hyperlink" Target="#Trends!C34"/><Relationship Id="rId1" Type="http://schemas.openxmlformats.org/officeDocument/2006/relationships/chart" Target="../charts/chart3.xml"/><Relationship Id="rId6" Type="http://schemas.openxmlformats.org/officeDocument/2006/relationships/hyperlink" Target="#Trends!C90"/><Relationship Id="rId11" Type="http://schemas.openxmlformats.org/officeDocument/2006/relationships/hyperlink" Target="#Trends!C17"/><Relationship Id="rId5" Type="http://schemas.openxmlformats.org/officeDocument/2006/relationships/hyperlink" Target="#Trends!C76"/><Relationship Id="rId10" Type="http://schemas.openxmlformats.org/officeDocument/2006/relationships/image" Target="../media/image3.png"/><Relationship Id="rId4" Type="http://schemas.openxmlformats.org/officeDocument/2006/relationships/hyperlink" Target="#Trends!C62"/><Relationship Id="rId9" Type="http://schemas.openxmlformats.org/officeDocument/2006/relationships/hyperlink" Target="#'Menu Toolbox'!A1"/><Relationship Id="rId14" Type="http://schemas.openxmlformats.org/officeDocument/2006/relationships/hyperlink" Target="http://www.2imanagement.ch/?id=57&amp;helpdesk&amp;topic=8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Menu Toolbox'!A1"/><Relationship Id="rId3" Type="http://schemas.openxmlformats.org/officeDocument/2006/relationships/hyperlink" Target="#Ersatzprodukte"/><Relationship Id="rId7" Type="http://schemas.openxmlformats.org/officeDocument/2006/relationships/hyperlink" Target="http://www.2imanagement.ch/?id=57&amp;helpdesk&amp;topic=8" TargetMode="External"/><Relationship Id="rId2" Type="http://schemas.openxmlformats.org/officeDocument/2006/relationships/hyperlink" Target="#Kunden"/><Relationship Id="rId1" Type="http://schemas.openxmlformats.org/officeDocument/2006/relationships/hyperlink" Target="#Mitbewerber"/><Relationship Id="rId6" Type="http://schemas.openxmlformats.org/officeDocument/2006/relationships/chart" Target="../charts/chart4.xml"/><Relationship Id="rId11" Type="http://schemas.openxmlformats.org/officeDocument/2006/relationships/image" Target="../media/image1.emf"/><Relationship Id="rId5" Type="http://schemas.openxmlformats.org/officeDocument/2006/relationships/hyperlink" Target="#Rivalitaet"/><Relationship Id="rId10" Type="http://schemas.openxmlformats.org/officeDocument/2006/relationships/hyperlink" Target="#Branchenstruktur!A2"/><Relationship Id="rId4" Type="http://schemas.openxmlformats.org/officeDocument/2006/relationships/hyperlink" Target="#Lieferanten"/><Relationship Id="rId9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3.png"/><Relationship Id="rId7" Type="http://schemas.openxmlformats.org/officeDocument/2006/relationships/chart" Target="../charts/chart5.xml"/><Relationship Id="rId2" Type="http://schemas.openxmlformats.org/officeDocument/2006/relationships/hyperlink" Target="#'Menu Toolbox'!A1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image" Target="../media/image4.gif"/><Relationship Id="rId5" Type="http://schemas.openxmlformats.org/officeDocument/2006/relationships/hyperlink" Target="#Graph_Kompetenzen"/><Relationship Id="rId4" Type="http://schemas.openxmlformats.org/officeDocument/2006/relationships/hyperlink" Target="#Kernkompetenzen!C6"/><Relationship Id="rId9" Type="http://schemas.openxmlformats.org/officeDocument/2006/relationships/hyperlink" Target="#Canvas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Wertkette!C60"/><Relationship Id="rId13" Type="http://schemas.openxmlformats.org/officeDocument/2006/relationships/hyperlink" Target="#Wertkette!C88"/><Relationship Id="rId18" Type="http://schemas.openxmlformats.org/officeDocument/2006/relationships/chart" Target="../charts/chart10.xml"/><Relationship Id="rId3" Type="http://schemas.openxmlformats.org/officeDocument/2006/relationships/image" Target="../media/image3.png"/><Relationship Id="rId7" Type="http://schemas.openxmlformats.org/officeDocument/2006/relationships/hyperlink" Target="#Wertkette!C46"/><Relationship Id="rId12" Type="http://schemas.openxmlformats.org/officeDocument/2006/relationships/hyperlink" Target="#Wertkette!C102"/><Relationship Id="rId17" Type="http://schemas.openxmlformats.org/officeDocument/2006/relationships/chart" Target="../charts/chart9.xml"/><Relationship Id="rId2" Type="http://schemas.openxmlformats.org/officeDocument/2006/relationships/hyperlink" Target="#'Menu Toolbox'!A1"/><Relationship Id="rId16" Type="http://schemas.openxmlformats.org/officeDocument/2006/relationships/chart" Target="../charts/chart8.xml"/><Relationship Id="rId20" Type="http://schemas.openxmlformats.org/officeDocument/2006/relationships/hyperlink" Target="#Canvas!A1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hyperlink" Target="#Wertkette!C32"/><Relationship Id="rId11" Type="http://schemas.openxmlformats.org/officeDocument/2006/relationships/hyperlink" Target="#Wertkette!C116"/><Relationship Id="rId5" Type="http://schemas.openxmlformats.org/officeDocument/2006/relationships/hyperlink" Target="#Wertkette!C18"/><Relationship Id="rId15" Type="http://schemas.openxmlformats.org/officeDocument/2006/relationships/chart" Target="../charts/chart7.xml"/><Relationship Id="rId10" Type="http://schemas.openxmlformats.org/officeDocument/2006/relationships/hyperlink" Target="#Wertkette!C130"/><Relationship Id="rId19" Type="http://schemas.openxmlformats.org/officeDocument/2006/relationships/image" Target="../media/image1.emf"/><Relationship Id="rId4" Type="http://schemas.openxmlformats.org/officeDocument/2006/relationships/hyperlink" Target="#top_Porter"/><Relationship Id="rId9" Type="http://schemas.openxmlformats.org/officeDocument/2006/relationships/hyperlink" Target="#Wertkette!C74"/><Relationship Id="rId1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3.png"/><Relationship Id="rId7" Type="http://schemas.openxmlformats.org/officeDocument/2006/relationships/chart" Target="../charts/chart11.xml"/><Relationship Id="rId2" Type="http://schemas.openxmlformats.org/officeDocument/2006/relationships/hyperlink" Target="#'Menu Toolbox'!A1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hyperlink" Target="#Produkte!C6"/><Relationship Id="rId5" Type="http://schemas.openxmlformats.org/officeDocument/2006/relationships/image" Target="../media/image4.gif"/><Relationship Id="rId4" Type="http://schemas.openxmlformats.org/officeDocument/2006/relationships/hyperlink" Target="#Graph_Produkte"/><Relationship Id="rId9" Type="http://schemas.openxmlformats.org/officeDocument/2006/relationships/hyperlink" Target="#Canvas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hyperlink" Target="#'Menu Toolbox'!A1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chart" Target="../charts/chart12.xml"/><Relationship Id="rId5" Type="http://schemas.openxmlformats.org/officeDocument/2006/relationships/hyperlink" Target="#Chances!A1"/><Relationship Id="rId4" Type="http://schemas.openxmlformats.org/officeDocument/2006/relationships/hyperlink" Target="#Forces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Kunden!A65"/><Relationship Id="rId13" Type="http://schemas.openxmlformats.org/officeDocument/2006/relationships/hyperlink" Target="http://www.2imanagement.ch/?id=57&amp;helpdesk&amp;topic=8" TargetMode="External"/><Relationship Id="rId3" Type="http://schemas.openxmlformats.org/officeDocument/2006/relationships/image" Target="../media/image8.jpeg"/><Relationship Id="rId7" Type="http://schemas.openxmlformats.org/officeDocument/2006/relationships/hyperlink" Target="#Distribution!E7"/><Relationship Id="rId12" Type="http://schemas.openxmlformats.org/officeDocument/2006/relationships/hyperlink" Target="#Empathy!A1"/><Relationship Id="rId2" Type="http://schemas.openxmlformats.org/officeDocument/2006/relationships/image" Target="../media/image7.gif"/><Relationship Id="rId16" Type="http://schemas.openxmlformats.org/officeDocument/2006/relationships/chart" Target="../charts/chart13.xml"/><Relationship Id="rId1" Type="http://schemas.openxmlformats.org/officeDocument/2006/relationships/image" Target="../media/image6.png"/><Relationship Id="rId6" Type="http://schemas.openxmlformats.org/officeDocument/2006/relationships/image" Target="../media/image3.png"/><Relationship Id="rId11" Type="http://schemas.openxmlformats.org/officeDocument/2006/relationships/hyperlink" Target="#Kundenbeziehung!E7"/><Relationship Id="rId5" Type="http://schemas.openxmlformats.org/officeDocument/2006/relationships/hyperlink" Target="#'Menu Toolbox'!A1"/><Relationship Id="rId15" Type="http://schemas.openxmlformats.org/officeDocument/2006/relationships/hyperlink" Target="#Canvas!A1"/><Relationship Id="rId10" Type="http://schemas.openxmlformats.org/officeDocument/2006/relationships/hyperlink" Target="#Kunden!C6"/><Relationship Id="rId4" Type="http://schemas.openxmlformats.org/officeDocument/2006/relationships/image" Target="../media/image9.png"/><Relationship Id="rId9" Type="http://schemas.openxmlformats.org/officeDocument/2006/relationships/image" Target="../media/image4.gif"/><Relationship Id="rId14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13" Type="http://schemas.openxmlformats.org/officeDocument/2006/relationships/chart" Target="../charts/chart20.xml"/><Relationship Id="rId3" Type="http://schemas.openxmlformats.org/officeDocument/2006/relationships/image" Target="../media/image3.png"/><Relationship Id="rId7" Type="http://schemas.openxmlformats.org/officeDocument/2006/relationships/chart" Target="../charts/chart14.xml"/><Relationship Id="rId12" Type="http://schemas.openxmlformats.org/officeDocument/2006/relationships/chart" Target="../charts/chart19.xml"/><Relationship Id="rId17" Type="http://schemas.openxmlformats.org/officeDocument/2006/relationships/hyperlink" Target="#Logo!D12"/><Relationship Id="rId2" Type="http://schemas.openxmlformats.org/officeDocument/2006/relationships/hyperlink" Target="#'Menu Toolbox'!A1"/><Relationship Id="rId16" Type="http://schemas.openxmlformats.org/officeDocument/2006/relationships/chart" Target="../charts/chart22.xml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hyperlink" Target="#Markt!A2"/><Relationship Id="rId11" Type="http://schemas.openxmlformats.org/officeDocument/2006/relationships/chart" Target="../charts/chart18.xml"/><Relationship Id="rId5" Type="http://schemas.openxmlformats.org/officeDocument/2006/relationships/image" Target="../media/image4.gif"/><Relationship Id="rId15" Type="http://schemas.openxmlformats.org/officeDocument/2006/relationships/image" Target="../media/image1.emf"/><Relationship Id="rId10" Type="http://schemas.openxmlformats.org/officeDocument/2006/relationships/chart" Target="../charts/chart17.xml"/><Relationship Id="rId4" Type="http://schemas.openxmlformats.org/officeDocument/2006/relationships/hyperlink" Target="#Markt!Graph_Kunden"/><Relationship Id="rId9" Type="http://schemas.openxmlformats.org/officeDocument/2006/relationships/chart" Target="../charts/chart16.xml"/><Relationship Id="rId14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Canvas!A1"/><Relationship Id="rId1" Type="http://schemas.openxmlformats.org/officeDocument/2006/relationships/hyperlink" Target="http://www.2imanagement.ch/?id=57&amp;helpdesk&amp;topic=8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Kunden!C7"/><Relationship Id="rId2" Type="http://schemas.openxmlformats.org/officeDocument/2006/relationships/hyperlink" Target="#Kunden!A1"/><Relationship Id="rId1" Type="http://schemas.openxmlformats.org/officeDocument/2006/relationships/hyperlink" Target="http://www.2imanagement.ch/?id=57&amp;helpdesk&amp;topic=8" TargetMode="External"/><Relationship Id="rId5" Type="http://schemas.openxmlformats.org/officeDocument/2006/relationships/hyperlink" Target="#Canvas!A1"/><Relationship Id="rId4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Produkte!C7"/><Relationship Id="rId2" Type="http://schemas.openxmlformats.org/officeDocument/2006/relationships/hyperlink" Target="#SGE!top_kunden"/><Relationship Id="rId1" Type="http://schemas.openxmlformats.org/officeDocument/2006/relationships/hyperlink" Target="http://www.2imanagement.ch/?id=57&amp;helpdesk&amp;topic=8" TargetMode="External"/><Relationship Id="rId5" Type="http://schemas.openxmlformats.org/officeDocument/2006/relationships/hyperlink" Target="#Canvas!A1"/><Relationship Id="rId4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top_kunden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5" Type="http://schemas.openxmlformats.org/officeDocument/2006/relationships/image" Target="../media/image1.emf"/><Relationship Id="rId4" Type="http://schemas.openxmlformats.org/officeDocument/2006/relationships/hyperlink" Target="http://www.2imanagement.ch/?id=57&amp;helpdesk&amp;topic=8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Menu Toolbox'!A1"/><Relationship Id="rId7" Type="http://schemas.openxmlformats.org/officeDocument/2006/relationships/image" Target="../media/image1.emf"/><Relationship Id="rId2" Type="http://schemas.openxmlformats.org/officeDocument/2006/relationships/chart" Target="../charts/chart23.xml"/><Relationship Id="rId1" Type="http://schemas.openxmlformats.org/officeDocument/2006/relationships/image" Target="../media/image10.emf"/><Relationship Id="rId6" Type="http://schemas.openxmlformats.org/officeDocument/2006/relationships/hyperlink" Target="http://www.2imanagement.ch/?id=57&amp;helpdesk&amp;topic=8" TargetMode="External"/><Relationship Id="rId5" Type="http://schemas.openxmlformats.org/officeDocument/2006/relationships/hyperlink" Target="#Branchenstruktur!A1"/><Relationship Id="rId4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4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Wertkette!C23"/><Relationship Id="rId13" Type="http://schemas.openxmlformats.org/officeDocument/2006/relationships/hyperlink" Target="#Distribution!E7"/><Relationship Id="rId18" Type="http://schemas.openxmlformats.org/officeDocument/2006/relationships/hyperlink" Target="#Empathy!A1"/><Relationship Id="rId3" Type="http://schemas.openxmlformats.org/officeDocument/2006/relationships/image" Target="../media/image13.png"/><Relationship Id="rId7" Type="http://schemas.openxmlformats.org/officeDocument/2006/relationships/hyperlink" Target="#Stakeholder!C5"/><Relationship Id="rId12" Type="http://schemas.openxmlformats.org/officeDocument/2006/relationships/hyperlink" Target="#Kernkompetenzen!C6"/><Relationship Id="rId17" Type="http://schemas.openxmlformats.org/officeDocument/2006/relationships/hyperlink" Target="#Chances!top_chances"/><Relationship Id="rId2" Type="http://schemas.openxmlformats.org/officeDocument/2006/relationships/image" Target="../media/image12.png"/><Relationship Id="rId16" Type="http://schemas.openxmlformats.org/officeDocument/2006/relationships/hyperlink" Target="#top_forces"/><Relationship Id="rId20" Type="http://schemas.openxmlformats.org/officeDocument/2006/relationships/image" Target="../media/image1.emf"/><Relationship Id="rId1" Type="http://schemas.openxmlformats.org/officeDocument/2006/relationships/hyperlink" Target="http://www.businessmodelgeneration.com/canvas" TargetMode="External"/><Relationship Id="rId6" Type="http://schemas.openxmlformats.org/officeDocument/2006/relationships/image" Target="../media/image3.png"/><Relationship Id="rId11" Type="http://schemas.openxmlformats.org/officeDocument/2006/relationships/hyperlink" Target="#top_kunden"/><Relationship Id="rId5" Type="http://schemas.openxmlformats.org/officeDocument/2006/relationships/hyperlink" Target="#'Menu Toolbox'!A1"/><Relationship Id="rId15" Type="http://schemas.openxmlformats.org/officeDocument/2006/relationships/hyperlink" Target="#Einnahmen!A1"/><Relationship Id="rId10" Type="http://schemas.openxmlformats.org/officeDocument/2006/relationships/hyperlink" Target="#Kundenbeziehung!C7"/><Relationship Id="rId19" Type="http://schemas.openxmlformats.org/officeDocument/2006/relationships/hyperlink" Target="#CanvasLeer!A1"/><Relationship Id="rId4" Type="http://schemas.openxmlformats.org/officeDocument/2006/relationships/hyperlink" Target="http://www.2imanagement.ch/?id=57&amp;helpdesk&amp;topic=8" TargetMode="External"/><Relationship Id="rId9" Type="http://schemas.openxmlformats.org/officeDocument/2006/relationships/hyperlink" Target="#Produkte!C5"/><Relationship Id="rId14" Type="http://schemas.openxmlformats.org/officeDocument/2006/relationships/hyperlink" Target="#Koste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businessmodelgeneration.com/canvas" TargetMode="External"/><Relationship Id="rId7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hyperlink" Target="#Canvas!A1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gif"/><Relationship Id="rId13" Type="http://schemas.openxmlformats.org/officeDocument/2006/relationships/chart" Target="../charts/chart29.xml"/><Relationship Id="rId18" Type="http://schemas.openxmlformats.org/officeDocument/2006/relationships/chart" Target="../charts/chart34.xml"/><Relationship Id="rId3" Type="http://schemas.openxmlformats.org/officeDocument/2006/relationships/image" Target="../media/image15.png"/><Relationship Id="rId7" Type="http://schemas.openxmlformats.org/officeDocument/2006/relationships/hyperlink" Target="#graph_forces"/><Relationship Id="rId12" Type="http://schemas.openxmlformats.org/officeDocument/2006/relationships/chart" Target="../charts/chart28.xml"/><Relationship Id="rId17" Type="http://schemas.openxmlformats.org/officeDocument/2006/relationships/chart" Target="../charts/chart33.xml"/><Relationship Id="rId2" Type="http://schemas.openxmlformats.org/officeDocument/2006/relationships/image" Target="../media/image14.png"/><Relationship Id="rId16" Type="http://schemas.openxmlformats.org/officeDocument/2006/relationships/chart" Target="../charts/chart32.xml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chart" Target="../charts/chart24.xml"/><Relationship Id="rId11" Type="http://schemas.openxmlformats.org/officeDocument/2006/relationships/chart" Target="../charts/chart27.xml"/><Relationship Id="rId5" Type="http://schemas.openxmlformats.org/officeDocument/2006/relationships/hyperlink" Target="#Canvas!A1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19" Type="http://schemas.openxmlformats.org/officeDocument/2006/relationships/image" Target="../media/image1.emf"/><Relationship Id="rId4" Type="http://schemas.openxmlformats.org/officeDocument/2006/relationships/hyperlink" Target="#top_forces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gif"/><Relationship Id="rId13" Type="http://schemas.openxmlformats.org/officeDocument/2006/relationships/chart" Target="../charts/chart40.xml"/><Relationship Id="rId18" Type="http://schemas.openxmlformats.org/officeDocument/2006/relationships/chart" Target="../charts/chart45.xml"/><Relationship Id="rId3" Type="http://schemas.openxmlformats.org/officeDocument/2006/relationships/image" Target="../media/image15.png"/><Relationship Id="rId7" Type="http://schemas.openxmlformats.org/officeDocument/2006/relationships/hyperlink" Target="#Chances!graph_chances"/><Relationship Id="rId12" Type="http://schemas.openxmlformats.org/officeDocument/2006/relationships/chart" Target="../charts/chart39.xml"/><Relationship Id="rId17" Type="http://schemas.openxmlformats.org/officeDocument/2006/relationships/chart" Target="../charts/chart44.xml"/><Relationship Id="rId2" Type="http://schemas.openxmlformats.org/officeDocument/2006/relationships/image" Target="../media/image14.png"/><Relationship Id="rId16" Type="http://schemas.openxmlformats.org/officeDocument/2006/relationships/chart" Target="../charts/chart43.xml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chart" Target="../charts/chart35.xml"/><Relationship Id="rId11" Type="http://schemas.openxmlformats.org/officeDocument/2006/relationships/chart" Target="../charts/chart38.xml"/><Relationship Id="rId5" Type="http://schemas.openxmlformats.org/officeDocument/2006/relationships/hyperlink" Target="#Canvas!A1"/><Relationship Id="rId15" Type="http://schemas.openxmlformats.org/officeDocument/2006/relationships/chart" Target="../charts/chart42.xml"/><Relationship Id="rId10" Type="http://schemas.openxmlformats.org/officeDocument/2006/relationships/chart" Target="../charts/chart37.xml"/><Relationship Id="rId19" Type="http://schemas.openxmlformats.org/officeDocument/2006/relationships/image" Target="../media/image1.emf"/><Relationship Id="rId4" Type="http://schemas.openxmlformats.org/officeDocument/2006/relationships/hyperlink" Target="#Chances!top_chances"/><Relationship Id="rId9" Type="http://schemas.openxmlformats.org/officeDocument/2006/relationships/chart" Target="../charts/chart36.xml"/><Relationship Id="rId14" Type="http://schemas.openxmlformats.org/officeDocument/2006/relationships/chart" Target="../charts/chart4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4" Type="http://schemas.openxmlformats.org/officeDocument/2006/relationships/image" Target="../media/image1.emf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Menu Toolbox'!A1"/><Relationship Id="rId1" Type="http://schemas.openxmlformats.org/officeDocument/2006/relationships/hyperlink" Target="http://www.2imanagement.ch/?id=57&amp;helpdesk&amp;topic=8" TargetMode="External"/><Relationship Id="rId4" Type="http://schemas.openxmlformats.org/officeDocument/2006/relationships/image" Target="../media/image1.emf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top_portfolio"/><Relationship Id="rId13" Type="http://schemas.openxmlformats.org/officeDocument/2006/relationships/image" Target="../media/image1.emf"/><Relationship Id="rId3" Type="http://schemas.openxmlformats.org/officeDocument/2006/relationships/image" Target="../media/image17.jpeg"/><Relationship Id="rId7" Type="http://schemas.openxmlformats.org/officeDocument/2006/relationships/image" Target="../media/image3.png"/><Relationship Id="rId12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16.jpeg"/><Relationship Id="rId1" Type="http://schemas.openxmlformats.org/officeDocument/2006/relationships/chart" Target="../charts/chart46.xml"/><Relationship Id="rId6" Type="http://schemas.openxmlformats.org/officeDocument/2006/relationships/hyperlink" Target="#'Menu Toolbox'!A1"/><Relationship Id="rId11" Type="http://schemas.openxmlformats.org/officeDocument/2006/relationships/chart" Target="../charts/chart47.xml"/><Relationship Id="rId5" Type="http://schemas.openxmlformats.org/officeDocument/2006/relationships/image" Target="../media/image19.jpeg"/><Relationship Id="rId10" Type="http://schemas.openxmlformats.org/officeDocument/2006/relationships/hyperlink" Target="#Produkte!C5"/><Relationship Id="rId4" Type="http://schemas.openxmlformats.org/officeDocument/2006/relationships/image" Target="../media/image18.jpeg"/><Relationship Id="rId9" Type="http://schemas.openxmlformats.org/officeDocument/2006/relationships/hyperlink" Target="#McKinsey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Risikomgmt!C5"/><Relationship Id="rId7" Type="http://schemas.openxmlformats.org/officeDocument/2006/relationships/hyperlink" Target="http://www.2imanagement.ch/?id=57&amp;helpdesk&amp;topic=8" TargetMode="External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6" Type="http://schemas.openxmlformats.org/officeDocument/2006/relationships/chart" Target="../charts/chart48.xml"/><Relationship Id="rId5" Type="http://schemas.openxmlformats.org/officeDocument/2006/relationships/image" Target="../media/image4.gif"/><Relationship Id="rId4" Type="http://schemas.openxmlformats.org/officeDocument/2006/relationships/hyperlink" Target="#Graph_Risk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hyperlink" Target="#Risikomgmt!A1"/><Relationship Id="rId3" Type="http://schemas.openxmlformats.org/officeDocument/2006/relationships/hyperlink" Target="#'Swot-Analyse'!C28"/><Relationship Id="rId7" Type="http://schemas.openxmlformats.org/officeDocument/2006/relationships/hyperlink" Target="#Vision!A1"/><Relationship Id="rId2" Type="http://schemas.openxmlformats.org/officeDocument/2006/relationships/hyperlink" Target="#'Swot-Analyse'!C7"/><Relationship Id="rId1" Type="http://schemas.openxmlformats.org/officeDocument/2006/relationships/hyperlink" Target="#'Swot-Analyse'!P7"/><Relationship Id="rId6" Type="http://schemas.openxmlformats.org/officeDocument/2006/relationships/image" Target="../media/image3.png"/><Relationship Id="rId11" Type="http://schemas.openxmlformats.org/officeDocument/2006/relationships/hyperlink" Target="#Trends!A1"/><Relationship Id="rId5" Type="http://schemas.openxmlformats.org/officeDocument/2006/relationships/hyperlink" Target="#'Menu Toolbox'!A1"/><Relationship Id="rId10" Type="http://schemas.openxmlformats.org/officeDocument/2006/relationships/image" Target="../media/image1.emf"/><Relationship Id="rId4" Type="http://schemas.openxmlformats.org/officeDocument/2006/relationships/hyperlink" Target="#'Swot-Analyse'!P28"/><Relationship Id="rId9" Type="http://schemas.openxmlformats.org/officeDocument/2006/relationships/hyperlink" Target="http://www.2imanagement.ch/?id=57&amp;helpdesk&amp;topic=8" TargetMode="Externa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#'Menu Toolbox'!A1"/><Relationship Id="rId2" Type="http://schemas.openxmlformats.org/officeDocument/2006/relationships/hyperlink" Target="http://www.2imanagement.ch/?id=57&amp;helpdesk&amp;topic=8" TargetMode="External"/><Relationship Id="rId1" Type="http://schemas.openxmlformats.org/officeDocument/2006/relationships/chart" Target="../charts/chart49.xml"/><Relationship Id="rId6" Type="http://schemas.openxmlformats.org/officeDocument/2006/relationships/hyperlink" Target="#Canvas!A1"/><Relationship Id="rId5" Type="http://schemas.openxmlformats.org/officeDocument/2006/relationships/image" Target="../media/image1.emf"/><Relationship Id="rId4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Menu Toolbox'!A1"/><Relationship Id="rId1" Type="http://schemas.openxmlformats.org/officeDocument/2006/relationships/chart" Target="../charts/chart50.xml"/><Relationship Id="rId6" Type="http://schemas.openxmlformats.org/officeDocument/2006/relationships/hyperlink" Target="#Canvas!A1"/><Relationship Id="rId5" Type="http://schemas.openxmlformats.org/officeDocument/2006/relationships/image" Target="../media/image1.emf"/><Relationship Id="rId4" Type="http://schemas.openxmlformats.org/officeDocument/2006/relationships/hyperlink" Target="http://www.2imanagement.ch/?id=57&amp;helpdesk&amp;topic=8" TargetMode="Externa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Menu Toolbox'!A1"/><Relationship Id="rId1" Type="http://schemas.openxmlformats.org/officeDocument/2006/relationships/hyperlink" Target="http://www.2imanagement.ch/?id=57&amp;helpdesk&amp;topic=8" TargetMode="External"/><Relationship Id="rId5" Type="http://schemas.openxmlformats.org/officeDocument/2006/relationships/image" Target="../media/image1.emf"/><Relationship Id="rId4" Type="http://schemas.openxmlformats.org/officeDocument/2006/relationships/hyperlink" Target="#Kennzahlenanalyse!A2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'Menu Toolbox'!A1"/><Relationship Id="rId2" Type="http://schemas.openxmlformats.org/officeDocument/2006/relationships/chart" Target="../charts/chart51.xml"/><Relationship Id="rId1" Type="http://schemas.openxmlformats.org/officeDocument/2006/relationships/image" Target="../media/image20.emf"/><Relationship Id="rId6" Type="http://schemas.openxmlformats.org/officeDocument/2006/relationships/image" Target="../media/image1.emf"/><Relationship Id="rId5" Type="http://schemas.openxmlformats.org/officeDocument/2006/relationships/hyperlink" Target="http://www.2imanagement.ch/?id=57&amp;helpdesk&amp;topic=8" TargetMode="External"/><Relationship Id="rId4" Type="http://schemas.openxmlformats.org/officeDocument/2006/relationships/image" Target="../media/image3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hyperlink" Target="#Normstrategien!G27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5" Type="http://schemas.openxmlformats.org/officeDocument/2006/relationships/hyperlink" Target="http://www.2imanagement.ch/?id=57&amp;helpdesk&amp;topic=8" TargetMode="External"/><Relationship Id="rId4" Type="http://schemas.openxmlformats.org/officeDocument/2006/relationships/image" Target="../media/image1.emf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'Menu Toolbox'!A1"/><Relationship Id="rId2" Type="http://schemas.openxmlformats.org/officeDocument/2006/relationships/image" Target="../media/image22.png"/><Relationship Id="rId1" Type="http://schemas.openxmlformats.org/officeDocument/2006/relationships/hyperlink" Target=":/" TargetMode="External"/><Relationship Id="rId5" Type="http://schemas.openxmlformats.org/officeDocument/2006/relationships/hyperlink" Target="http://www.2imanagement.ch/?id=45" TargetMode="External"/><Relationship Id="rId4" Type="http://schemas.openxmlformats.org/officeDocument/2006/relationships/image" Target="../media/image3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:/" TargetMode="External"/><Relationship Id="rId2" Type="http://schemas.openxmlformats.org/officeDocument/2006/relationships/image" Target="../media/image3.png"/><Relationship Id="rId1" Type="http://schemas.openxmlformats.org/officeDocument/2006/relationships/hyperlink" Target="#'Menu Toolbox'!A1"/><Relationship Id="rId5" Type="http://schemas.openxmlformats.org/officeDocument/2006/relationships/hyperlink" Target="http://www.2imanagement.ch/?id=43" TargetMode="External"/><Relationship Id="rId4" Type="http://schemas.openxmlformats.org/officeDocument/2006/relationships/image" Target="../media/image2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3.png"/><Relationship Id="rId1" Type="http://schemas.openxmlformats.org/officeDocument/2006/relationships/hyperlink" Target="#'Menu Toolbox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1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21.e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77106</xdr:rowOff>
    </xdr:from>
    <xdr:to>
      <xdr:col>5</xdr:col>
      <xdr:colOff>460857</xdr:colOff>
      <xdr:row>36</xdr:row>
      <xdr:rowOff>44141</xdr:rowOff>
    </xdr:to>
    <xdr:sp macro="" textlink="' '!A11">
      <xdr:nvSpPr>
        <xdr:cNvPr id="116" name="Freeform 8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/>
      </xdr:nvSpPr>
      <xdr:spPr>
        <a:xfrm>
          <a:off x="330200" y="1023256"/>
          <a:ext cx="2194407" cy="5739185"/>
        </a:xfrm>
        <a:custGeom>
          <a:avLst/>
          <a:gdLst>
            <a:gd name="connsiteX0" fmla="*/ 0 w 4855912"/>
            <a:gd name="connsiteY0" fmla="*/ 9143998 h 9144000"/>
            <a:gd name="connsiteX1" fmla="*/ 4855912 w 4855912"/>
            <a:gd name="connsiteY1" fmla="*/ 9143998 h 9144000"/>
            <a:gd name="connsiteX2" fmla="*/ 4855912 w 4855912"/>
            <a:gd name="connsiteY2" fmla="*/ 9144000 h 9144000"/>
            <a:gd name="connsiteX3" fmla="*/ 0 w 4855912"/>
            <a:gd name="connsiteY3" fmla="*/ 9144000 h 9144000"/>
            <a:gd name="connsiteX4" fmla="*/ 0 w 4855912"/>
            <a:gd name="connsiteY4" fmla="*/ 0 h 9144000"/>
            <a:gd name="connsiteX5" fmla="*/ 4855912 w 4855912"/>
            <a:gd name="connsiteY5" fmla="*/ 0 h 9144000"/>
            <a:gd name="connsiteX6" fmla="*/ 4855912 w 4855912"/>
            <a:gd name="connsiteY6" fmla="*/ 4215866 h 9144000"/>
            <a:gd name="connsiteX7" fmla="*/ 2427956 w 4855912"/>
            <a:gd name="connsiteY7" fmla="*/ 2983833 h 9144000"/>
            <a:gd name="connsiteX8" fmla="*/ 0 w 4855912"/>
            <a:gd name="connsiteY8" fmla="*/ 4215866 h 9144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4855912" h="9144000">
              <a:moveTo>
                <a:pt x="0" y="9143998"/>
              </a:moveTo>
              <a:lnTo>
                <a:pt x="4855912" y="9143998"/>
              </a:lnTo>
              <a:lnTo>
                <a:pt x="4855912" y="9144000"/>
              </a:lnTo>
              <a:lnTo>
                <a:pt x="0" y="9144000"/>
              </a:lnTo>
              <a:close/>
              <a:moveTo>
                <a:pt x="0" y="0"/>
              </a:moveTo>
              <a:lnTo>
                <a:pt x="4855912" y="0"/>
              </a:lnTo>
              <a:lnTo>
                <a:pt x="4855912" y="4215866"/>
              </a:lnTo>
              <a:lnTo>
                <a:pt x="2427956" y="2983833"/>
              </a:lnTo>
              <a:lnTo>
                <a:pt x="0" y="4215866"/>
              </a:lnTo>
              <a:close/>
            </a:path>
          </a:pathLst>
        </a:custGeom>
        <a:solidFill>
          <a:srgbClr val="4DADB5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fld id="{883702E3-0ECF-4667-B533-61F3C96FE8D1}" type="TxLink">
            <a:rPr lang="en-US" sz="22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Analysis</a:t>
          </a:fld>
          <a:endParaRPr lang="en-US" sz="22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12</xdr:col>
      <xdr:colOff>552450</xdr:colOff>
      <xdr:row>2</xdr:row>
      <xdr:rowOff>57150</xdr:rowOff>
    </xdr:from>
    <xdr:to>
      <xdr:col>12</xdr:col>
      <xdr:colOff>732450</xdr:colOff>
      <xdr:row>2</xdr:row>
      <xdr:rowOff>237150</xdr:rowOff>
    </xdr:to>
    <xdr:grpSp>
      <xdr:nvGrpSpPr>
        <xdr:cNvPr id="7" name="Gruppieren 6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8058150" y="613410"/>
          <a:ext cx="180000" cy="180000"/>
          <a:chOff x="8105775" y="571500"/>
          <a:chExt cx="172800" cy="172800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0</xdr:row>
          <xdr:rowOff>9525</xdr:rowOff>
        </xdr:from>
        <xdr:to>
          <xdr:col>14</xdr:col>
          <xdr:colOff>0</xdr:colOff>
          <xdr:row>0</xdr:row>
          <xdr:rowOff>542925</xdr:rowOff>
        </xdr:to>
        <xdr:pic>
          <xdr:nvPicPr>
            <xdr:cNvPr id="56" name="Grafik 55">
              <a:hlinkClick xmlns:r="http://schemas.openxmlformats.org/officeDocument/2006/relationships" r:id="rId2" tooltip="Logo"/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9649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262813" y="9525"/>
              <a:ext cx="234315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</xdr:colOff>
          <xdr:row>2</xdr:row>
          <xdr:rowOff>83820</xdr:rowOff>
        </xdr:from>
        <xdr:to>
          <xdr:col>13</xdr:col>
          <xdr:colOff>990600</xdr:colOff>
          <xdr:row>2</xdr:row>
          <xdr:rowOff>236220</xdr:rowOff>
        </xdr:to>
        <xdr:sp macro="" textlink="">
          <xdr:nvSpPr>
            <xdr:cNvPr id="96347" name="Drop Down 91" hidden="1">
              <a:extLst>
                <a:ext uri="{63B3BB69-23CF-44E3-9099-C40C66FF867C}">
                  <a14:compatExt spid="_x0000_s96347"/>
                </a:ext>
                <a:ext uri="{FF2B5EF4-FFF2-40B4-BE49-F238E27FC236}">
                  <a16:creationId xmlns:a16="http://schemas.microsoft.com/office/drawing/2014/main" id="{00000000-0008-0000-0100-00005B7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11</xdr:col>
      <xdr:colOff>396393</xdr:colOff>
      <xdr:row>14</xdr:row>
      <xdr:rowOff>108394</xdr:rowOff>
    </xdr:from>
    <xdr:to>
      <xdr:col>14</xdr:col>
      <xdr:colOff>0</xdr:colOff>
      <xdr:row>36</xdr:row>
      <xdr:rowOff>44140</xdr:rowOff>
    </xdr:to>
    <xdr:sp macro="" textlink="">
      <xdr:nvSpPr>
        <xdr:cNvPr id="135" name="Off-page Connector 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/>
      </xdr:nvSpPr>
      <xdr:spPr>
        <a:xfrm rot="10800000">
          <a:off x="7260743" y="2896044"/>
          <a:ext cx="2194407" cy="3866396"/>
        </a:xfrm>
        <a:prstGeom prst="flowChartOffpageConnector">
          <a:avLst/>
        </a:prstGeom>
        <a:solidFill>
          <a:srgbClr val="DEE4EE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endParaRPr lang="en-US" sz="24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486512</xdr:colOff>
      <xdr:row>14</xdr:row>
      <xdr:rowOff>108394</xdr:rowOff>
    </xdr:from>
    <xdr:to>
      <xdr:col>11</xdr:col>
      <xdr:colOff>280619</xdr:colOff>
      <xdr:row>36</xdr:row>
      <xdr:rowOff>44140</xdr:rowOff>
    </xdr:to>
    <xdr:sp macro="" textlink="">
      <xdr:nvSpPr>
        <xdr:cNvPr id="129" name="Off-page Connector 26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/>
      </xdr:nvSpPr>
      <xdr:spPr>
        <a:xfrm rot="10800000">
          <a:off x="4950562" y="2896044"/>
          <a:ext cx="2194407" cy="3866396"/>
        </a:xfrm>
        <a:prstGeom prst="flowChartOffpageConnector">
          <a:avLst/>
        </a:prstGeom>
        <a:solidFill>
          <a:srgbClr val="D3E3ED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endParaRPr lang="en-US" sz="240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582981</xdr:colOff>
      <xdr:row>14</xdr:row>
      <xdr:rowOff>115053</xdr:rowOff>
    </xdr:from>
    <xdr:to>
      <xdr:col>8</xdr:col>
      <xdr:colOff>377088</xdr:colOff>
      <xdr:row>36</xdr:row>
      <xdr:rowOff>50799</xdr:rowOff>
    </xdr:to>
    <xdr:sp macro="" textlink="">
      <xdr:nvSpPr>
        <xdr:cNvPr id="123" name="Off-page Connector 18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/>
      </xdr:nvSpPr>
      <xdr:spPr>
        <a:xfrm rot="10800000">
          <a:off x="2646731" y="2902703"/>
          <a:ext cx="2194407" cy="3866396"/>
        </a:xfrm>
        <a:prstGeom prst="flowChartOffpageConnector">
          <a:avLst/>
        </a:prstGeom>
        <a:solidFill>
          <a:srgbClr val="C4DFEA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endParaRPr lang="en-US" sz="24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57150</xdr:colOff>
      <xdr:row>14</xdr:row>
      <xdr:rowOff>108394</xdr:rowOff>
    </xdr:from>
    <xdr:to>
      <xdr:col>5</xdr:col>
      <xdr:colOff>460857</xdr:colOff>
      <xdr:row>36</xdr:row>
      <xdr:rowOff>44140</xdr:rowOff>
    </xdr:to>
    <xdr:sp macro="" textlink="">
      <xdr:nvSpPr>
        <xdr:cNvPr id="117" name="Off-page Connector 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/>
      </xdr:nvSpPr>
      <xdr:spPr>
        <a:xfrm rot="10800000">
          <a:off x="330200" y="2896044"/>
          <a:ext cx="2194407" cy="3866396"/>
        </a:xfrm>
        <a:prstGeom prst="flowChartOffpageConnector">
          <a:avLst/>
        </a:prstGeom>
        <a:solidFill>
          <a:srgbClr val="C7E5E7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endParaRPr lang="en-US" sz="24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570196</xdr:colOff>
      <xdr:row>20</xdr:row>
      <xdr:rowOff>182289</xdr:rowOff>
    </xdr:from>
    <xdr:to>
      <xdr:col>13</xdr:col>
      <xdr:colOff>816796</xdr:colOff>
      <xdr:row>22</xdr:row>
      <xdr:rowOff>173989</xdr:rowOff>
    </xdr:to>
    <xdr:sp macro="" textlink="' '!A28">
      <xdr:nvSpPr>
        <xdr:cNvPr id="20" name="Abgerundetes Rechteck 19">
          <a:hlinkClick xmlns:r="http://schemas.openxmlformats.org/officeDocument/2006/relationships" r:id="rId4" tooltip="Kennzahlen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7434546" y="4074839"/>
          <a:ext cx="1846800" cy="360000"/>
        </a:xfrm>
        <a:prstGeom prst="roundRect">
          <a:avLst/>
        </a:prstGeom>
        <a:solidFill>
          <a:srgbClr val="5273A8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FC47B757-5F58-4125-A274-A00D067D83FD}" type="TxLink">
            <a: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Key figures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11</xdr:col>
      <xdr:colOff>570196</xdr:colOff>
      <xdr:row>25</xdr:row>
      <xdr:rowOff>102787</xdr:rowOff>
    </xdr:from>
    <xdr:to>
      <xdr:col>13</xdr:col>
      <xdr:colOff>816796</xdr:colOff>
      <xdr:row>27</xdr:row>
      <xdr:rowOff>94487</xdr:rowOff>
    </xdr:to>
    <xdr:sp macro="" textlink="' '!A45">
      <xdr:nvSpPr>
        <xdr:cNvPr id="72" name="Abgerundetes Rechteck 71">
          <a:hlinkClick xmlns:r="http://schemas.openxmlformats.org/officeDocument/2006/relationships" r:id="rId5" tooltip="Kosten"/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7434546" y="4916087"/>
          <a:ext cx="1846800" cy="360000"/>
        </a:xfrm>
        <a:prstGeom prst="roundRect">
          <a:avLst/>
        </a:prstGeom>
        <a:solidFill>
          <a:srgbClr val="5273A8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BD490B30-19CF-431E-8C25-FCE3F60DFFFA}" type="TxLink">
            <a: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Cost structure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11</xdr:col>
      <xdr:colOff>570196</xdr:colOff>
      <xdr:row>23</xdr:row>
      <xdr:rowOff>50463</xdr:rowOff>
    </xdr:from>
    <xdr:to>
      <xdr:col>13</xdr:col>
      <xdr:colOff>816796</xdr:colOff>
      <xdr:row>25</xdr:row>
      <xdr:rowOff>42163</xdr:rowOff>
    </xdr:to>
    <xdr:sp macro="" textlink="' '!A44">
      <xdr:nvSpPr>
        <xdr:cNvPr id="73" name="Abgerundetes Rechteck 72">
          <a:hlinkClick xmlns:r="http://schemas.openxmlformats.org/officeDocument/2006/relationships" r:id="rId6" tooltip="Einnahmen"/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>
        <a:xfrm>
          <a:off x="7434546" y="4495463"/>
          <a:ext cx="1846800" cy="360000"/>
        </a:xfrm>
        <a:prstGeom prst="roundRect">
          <a:avLst/>
        </a:prstGeom>
        <a:solidFill>
          <a:srgbClr val="5273A8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E8B05343-5D69-4A74-8B51-835D1E34B612}" type="TxLink">
            <a: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Sources of income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12</xdr:col>
      <xdr:colOff>5611</xdr:colOff>
      <xdr:row>16</xdr:row>
      <xdr:rowOff>39836</xdr:rowOff>
    </xdr:from>
    <xdr:to>
      <xdr:col>13</xdr:col>
      <xdr:colOff>581281</xdr:colOff>
      <xdr:row>20</xdr:row>
      <xdr:rowOff>43410</xdr:rowOff>
    </xdr:to>
    <xdr:sp macro="" textlink="' '!A43">
      <xdr:nvSpPr>
        <xdr:cNvPr id="10" name="Freihandform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7670061" y="3195786"/>
          <a:ext cx="1375770" cy="740174"/>
        </a:xfrm>
        <a:custGeom>
          <a:avLst/>
          <a:gdLst>
            <a:gd name="connsiteX0" fmla="*/ 0 w 1368292"/>
            <a:gd name="connsiteY0" fmla="*/ 49731 h 497312"/>
            <a:gd name="connsiteX1" fmla="*/ 14566 w 1368292"/>
            <a:gd name="connsiteY1" fmla="*/ 14566 h 497312"/>
            <a:gd name="connsiteX2" fmla="*/ 49731 w 1368292"/>
            <a:gd name="connsiteY2" fmla="*/ 0 h 497312"/>
            <a:gd name="connsiteX3" fmla="*/ 1318561 w 1368292"/>
            <a:gd name="connsiteY3" fmla="*/ 0 h 497312"/>
            <a:gd name="connsiteX4" fmla="*/ 1353726 w 1368292"/>
            <a:gd name="connsiteY4" fmla="*/ 14566 h 497312"/>
            <a:gd name="connsiteX5" fmla="*/ 1368292 w 1368292"/>
            <a:gd name="connsiteY5" fmla="*/ 49731 h 497312"/>
            <a:gd name="connsiteX6" fmla="*/ 1368292 w 1368292"/>
            <a:gd name="connsiteY6" fmla="*/ 447581 h 497312"/>
            <a:gd name="connsiteX7" fmla="*/ 1353726 w 1368292"/>
            <a:gd name="connsiteY7" fmla="*/ 482746 h 497312"/>
            <a:gd name="connsiteX8" fmla="*/ 1318561 w 1368292"/>
            <a:gd name="connsiteY8" fmla="*/ 497312 h 497312"/>
            <a:gd name="connsiteX9" fmla="*/ 49731 w 1368292"/>
            <a:gd name="connsiteY9" fmla="*/ 497312 h 497312"/>
            <a:gd name="connsiteX10" fmla="*/ 14566 w 1368292"/>
            <a:gd name="connsiteY10" fmla="*/ 482746 h 497312"/>
            <a:gd name="connsiteX11" fmla="*/ 0 w 1368292"/>
            <a:gd name="connsiteY11" fmla="*/ 447581 h 497312"/>
            <a:gd name="connsiteX12" fmla="*/ 0 w 1368292"/>
            <a:gd name="connsiteY12" fmla="*/ 49731 h 4973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68292" h="497312">
              <a:moveTo>
                <a:pt x="0" y="49731"/>
              </a:moveTo>
              <a:cubicBezTo>
                <a:pt x="0" y="36542"/>
                <a:pt x="5240" y="23892"/>
                <a:pt x="14566" y="14566"/>
              </a:cubicBezTo>
              <a:cubicBezTo>
                <a:pt x="23892" y="5240"/>
                <a:pt x="36542" y="0"/>
                <a:pt x="49731" y="0"/>
              </a:cubicBezTo>
              <a:lnTo>
                <a:pt x="1318561" y="0"/>
              </a:lnTo>
              <a:cubicBezTo>
                <a:pt x="1331750" y="0"/>
                <a:pt x="1344400" y="5240"/>
                <a:pt x="1353726" y="14566"/>
              </a:cubicBezTo>
              <a:cubicBezTo>
                <a:pt x="1363052" y="23892"/>
                <a:pt x="1368292" y="36542"/>
                <a:pt x="1368292" y="49731"/>
              </a:cubicBezTo>
              <a:lnTo>
                <a:pt x="1368292" y="447581"/>
              </a:lnTo>
              <a:cubicBezTo>
                <a:pt x="1368292" y="460770"/>
                <a:pt x="1363052" y="473420"/>
                <a:pt x="1353726" y="482746"/>
              </a:cubicBezTo>
              <a:cubicBezTo>
                <a:pt x="1344400" y="492072"/>
                <a:pt x="1331750" y="497312"/>
                <a:pt x="1318561" y="497312"/>
              </a:cubicBezTo>
              <a:lnTo>
                <a:pt x="49731" y="497312"/>
              </a:lnTo>
              <a:cubicBezTo>
                <a:pt x="36542" y="497312"/>
                <a:pt x="23892" y="492072"/>
                <a:pt x="14566" y="482746"/>
              </a:cubicBezTo>
              <a:cubicBezTo>
                <a:pt x="5240" y="473420"/>
                <a:pt x="0" y="460770"/>
                <a:pt x="0" y="447581"/>
              </a:cubicBezTo>
              <a:lnTo>
                <a:pt x="0" y="49731"/>
              </a:lnTo>
              <a:close/>
            </a:path>
          </a:pathLst>
        </a:cu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72A24317-058D-461B-AC05-D63BA245F6BF}" type="TxLink">
            <a:rPr kumimoji="0" lang="de-CH" sz="105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How do we implement? How do we ensure success?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756784</xdr:colOff>
      <xdr:row>23</xdr:row>
      <xdr:rowOff>50463</xdr:rowOff>
    </xdr:from>
    <xdr:to>
      <xdr:col>8</xdr:col>
      <xdr:colOff>203284</xdr:colOff>
      <xdr:row>25</xdr:row>
      <xdr:rowOff>42163</xdr:rowOff>
    </xdr:to>
    <xdr:sp macro="" textlink="' '!A31">
      <xdr:nvSpPr>
        <xdr:cNvPr id="71" name="Abgerundetes Rechteck 70">
          <a:hlinkClick xmlns:r="http://schemas.openxmlformats.org/officeDocument/2006/relationships" r:id="rId7" tooltip="Kunden"/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2820534" y="4495463"/>
          <a:ext cx="1846800" cy="360000"/>
        </a:xfrm>
        <a:prstGeom prst="roundRect">
          <a:avLst/>
        </a:prstGeom>
        <a:solidFill>
          <a:srgbClr val="347994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558DCA0B-AEFF-44C9-977C-A89F99A7C0EF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Customers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756784</xdr:colOff>
      <xdr:row>25</xdr:row>
      <xdr:rowOff>102787</xdr:rowOff>
    </xdr:from>
    <xdr:to>
      <xdr:col>8</xdr:col>
      <xdr:colOff>203284</xdr:colOff>
      <xdr:row>27</xdr:row>
      <xdr:rowOff>94487</xdr:rowOff>
    </xdr:to>
    <xdr:sp macro="" textlink="' '!A32">
      <xdr:nvSpPr>
        <xdr:cNvPr id="75" name="Abgerundetes Rechteck 74">
          <a:hlinkClick xmlns:r="http://schemas.openxmlformats.org/officeDocument/2006/relationships" r:id="rId8" tooltip="Markt"/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2820534" y="4916087"/>
          <a:ext cx="1846800" cy="360000"/>
        </a:xfrm>
        <a:prstGeom prst="roundRect">
          <a:avLst/>
        </a:prstGeom>
        <a:solidFill>
          <a:srgbClr val="347994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D037E26B-C02D-447D-BA86-64DC91DB9B29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Market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756784</xdr:colOff>
      <xdr:row>20</xdr:row>
      <xdr:rowOff>182289</xdr:rowOff>
    </xdr:from>
    <xdr:to>
      <xdr:col>8</xdr:col>
      <xdr:colOff>203284</xdr:colOff>
      <xdr:row>22</xdr:row>
      <xdr:rowOff>173989</xdr:rowOff>
    </xdr:to>
    <xdr:sp macro="" textlink="' '!A30">
      <xdr:nvSpPr>
        <xdr:cNvPr id="60" name="Abgerundetes Rechteck 59">
          <a:hlinkClick xmlns:r="http://schemas.openxmlformats.org/officeDocument/2006/relationships" r:id="rId9" tooltip="Trends"/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2820534" y="4074839"/>
          <a:ext cx="1846800" cy="360000"/>
        </a:xfrm>
        <a:prstGeom prst="roundRect">
          <a:avLst/>
        </a:prstGeom>
        <a:solidFill>
          <a:srgbClr val="347994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5631DF60-7EAB-441F-A557-2680AE10EE4C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Trends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71678</xdr:colOff>
      <xdr:row>8</xdr:row>
      <xdr:rowOff>87437</xdr:rowOff>
    </xdr:from>
    <xdr:to>
      <xdr:col>5</xdr:col>
      <xdr:colOff>446328</xdr:colOff>
      <xdr:row>9</xdr:row>
      <xdr:rowOff>167847</xdr:rowOff>
    </xdr:to>
    <xdr:sp macro="" textlink="' '!A12">
      <xdr:nvSpPr>
        <xdr:cNvPr id="118" name="TextBox 10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344728" y="1770187"/>
          <a:ext cx="2165350" cy="264560"/>
        </a:xfrm>
        <a:prstGeom prst="rect">
          <a:avLst/>
        </a:prstGeom>
        <a:noFill/>
      </xdr:spPr>
      <xdr:txBody>
        <a:bodyPr wrap="square" rtlCol="0" anchor="ctr" anchorCtr="0">
          <a:noAutofit/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9pPr>
        </a:lstStyle>
        <a:p>
          <a:pPr algn="ctr"/>
          <a:fld id="{A54667AC-9CE2-4ED1-B137-48ED130ADD04}" type="TxLink">
            <a:rPr lang="en-US" sz="1200" b="0" i="0" u="none" strike="noStrike">
              <a:solidFill>
                <a:schemeClr val="bg1"/>
              </a:solidFill>
              <a:latin typeface="Calibri"/>
              <a:ea typeface="League Spartan" charset="0"/>
              <a:cs typeface="Calibri"/>
            </a:rPr>
            <a:pPr algn="ctr"/>
            <a:t>ACTUAL state</a:t>
          </a:fld>
          <a:endParaRPr lang="en-US" sz="1200" b="0">
            <a:solidFill>
              <a:schemeClr val="bg1"/>
            </a:solidFill>
            <a:latin typeface="Calibri Light" panose="020F0302020204030204" pitchFamily="34" charset="0"/>
            <a:ea typeface="League Spartan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582981</xdr:colOff>
      <xdr:row>4</xdr:row>
      <xdr:rowOff>83765</xdr:rowOff>
    </xdr:from>
    <xdr:to>
      <xdr:col>8</xdr:col>
      <xdr:colOff>377088</xdr:colOff>
      <xdr:row>36</xdr:row>
      <xdr:rowOff>50800</xdr:rowOff>
    </xdr:to>
    <xdr:sp macro="" textlink="' '!A15">
      <xdr:nvSpPr>
        <xdr:cNvPr id="122" name="Freeform 1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/>
      </xdr:nvSpPr>
      <xdr:spPr>
        <a:xfrm>
          <a:off x="2646731" y="1029915"/>
          <a:ext cx="2194407" cy="5739185"/>
        </a:xfrm>
        <a:custGeom>
          <a:avLst/>
          <a:gdLst>
            <a:gd name="connsiteX0" fmla="*/ 0 w 4855912"/>
            <a:gd name="connsiteY0" fmla="*/ 9143998 h 9144000"/>
            <a:gd name="connsiteX1" fmla="*/ 4855912 w 4855912"/>
            <a:gd name="connsiteY1" fmla="*/ 9143998 h 9144000"/>
            <a:gd name="connsiteX2" fmla="*/ 4855912 w 4855912"/>
            <a:gd name="connsiteY2" fmla="*/ 9144000 h 9144000"/>
            <a:gd name="connsiteX3" fmla="*/ 0 w 4855912"/>
            <a:gd name="connsiteY3" fmla="*/ 9144000 h 9144000"/>
            <a:gd name="connsiteX4" fmla="*/ 0 w 4855912"/>
            <a:gd name="connsiteY4" fmla="*/ 0 h 9144000"/>
            <a:gd name="connsiteX5" fmla="*/ 4855912 w 4855912"/>
            <a:gd name="connsiteY5" fmla="*/ 0 h 9144000"/>
            <a:gd name="connsiteX6" fmla="*/ 4855912 w 4855912"/>
            <a:gd name="connsiteY6" fmla="*/ 4215866 h 9144000"/>
            <a:gd name="connsiteX7" fmla="*/ 2427956 w 4855912"/>
            <a:gd name="connsiteY7" fmla="*/ 2983833 h 9144000"/>
            <a:gd name="connsiteX8" fmla="*/ 0 w 4855912"/>
            <a:gd name="connsiteY8" fmla="*/ 4215866 h 9144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4855912" h="9144000">
              <a:moveTo>
                <a:pt x="0" y="9143998"/>
              </a:moveTo>
              <a:lnTo>
                <a:pt x="4855912" y="9143998"/>
              </a:lnTo>
              <a:lnTo>
                <a:pt x="4855912" y="9144000"/>
              </a:lnTo>
              <a:lnTo>
                <a:pt x="0" y="9144000"/>
              </a:lnTo>
              <a:close/>
              <a:moveTo>
                <a:pt x="0" y="0"/>
              </a:moveTo>
              <a:lnTo>
                <a:pt x="4855912" y="0"/>
              </a:lnTo>
              <a:lnTo>
                <a:pt x="4855912" y="4215866"/>
              </a:lnTo>
              <a:lnTo>
                <a:pt x="2427956" y="2983833"/>
              </a:lnTo>
              <a:lnTo>
                <a:pt x="0" y="4215866"/>
              </a:lnTo>
              <a:close/>
            </a:path>
          </a:pathLst>
        </a:custGeom>
        <a:solidFill>
          <a:srgbClr val="3984A3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fld id="{91F3601E-4B92-4E7C-8518-BB3B18FBF0C9}" type="TxLink">
            <a:rPr lang="en-US" sz="22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Scenarios</a:t>
          </a:fld>
          <a:endParaRPr lang="en-US" sz="22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486512</xdr:colOff>
      <xdr:row>4</xdr:row>
      <xdr:rowOff>77106</xdr:rowOff>
    </xdr:from>
    <xdr:to>
      <xdr:col>11</xdr:col>
      <xdr:colOff>280619</xdr:colOff>
      <xdr:row>36</xdr:row>
      <xdr:rowOff>44141</xdr:rowOff>
    </xdr:to>
    <xdr:sp macro="" textlink="' '!A34">
      <xdr:nvSpPr>
        <xdr:cNvPr id="128" name="Freeform 25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/>
      </xdr:nvSpPr>
      <xdr:spPr>
        <a:xfrm>
          <a:off x="4950562" y="1023256"/>
          <a:ext cx="2194407" cy="5739185"/>
        </a:xfrm>
        <a:custGeom>
          <a:avLst/>
          <a:gdLst>
            <a:gd name="connsiteX0" fmla="*/ 0 w 4855912"/>
            <a:gd name="connsiteY0" fmla="*/ 9143998 h 9144000"/>
            <a:gd name="connsiteX1" fmla="*/ 4855912 w 4855912"/>
            <a:gd name="connsiteY1" fmla="*/ 9143998 h 9144000"/>
            <a:gd name="connsiteX2" fmla="*/ 4855912 w 4855912"/>
            <a:gd name="connsiteY2" fmla="*/ 9144000 h 9144000"/>
            <a:gd name="connsiteX3" fmla="*/ 0 w 4855912"/>
            <a:gd name="connsiteY3" fmla="*/ 9144000 h 9144000"/>
            <a:gd name="connsiteX4" fmla="*/ 0 w 4855912"/>
            <a:gd name="connsiteY4" fmla="*/ 0 h 9144000"/>
            <a:gd name="connsiteX5" fmla="*/ 4855912 w 4855912"/>
            <a:gd name="connsiteY5" fmla="*/ 0 h 9144000"/>
            <a:gd name="connsiteX6" fmla="*/ 4855912 w 4855912"/>
            <a:gd name="connsiteY6" fmla="*/ 4215866 h 9144000"/>
            <a:gd name="connsiteX7" fmla="*/ 2427956 w 4855912"/>
            <a:gd name="connsiteY7" fmla="*/ 2983833 h 9144000"/>
            <a:gd name="connsiteX8" fmla="*/ 0 w 4855912"/>
            <a:gd name="connsiteY8" fmla="*/ 4215866 h 9144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4855912" h="9144000">
              <a:moveTo>
                <a:pt x="0" y="9143998"/>
              </a:moveTo>
              <a:lnTo>
                <a:pt x="4855912" y="9143998"/>
              </a:lnTo>
              <a:lnTo>
                <a:pt x="4855912" y="9144000"/>
              </a:lnTo>
              <a:lnTo>
                <a:pt x="0" y="9144000"/>
              </a:lnTo>
              <a:close/>
              <a:moveTo>
                <a:pt x="0" y="0"/>
              </a:moveTo>
              <a:lnTo>
                <a:pt x="4855912" y="0"/>
              </a:lnTo>
              <a:lnTo>
                <a:pt x="4855912" y="4215866"/>
              </a:lnTo>
              <a:lnTo>
                <a:pt x="2427956" y="2983833"/>
              </a:lnTo>
              <a:lnTo>
                <a:pt x="0" y="4215866"/>
              </a:lnTo>
              <a:close/>
            </a:path>
          </a:pathLst>
        </a:custGeom>
        <a:solidFill>
          <a:srgbClr val="2B526A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fld id="{D3A61DC1-CD6B-4B36-9D22-178A558ED49B}" type="TxLink">
            <a:rPr lang="en-US" sz="22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Develop strategies</a:t>
          </a:fld>
          <a:endParaRPr lang="en-US" sz="2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396393</xdr:colOff>
      <xdr:row>4</xdr:row>
      <xdr:rowOff>77106</xdr:rowOff>
    </xdr:from>
    <xdr:to>
      <xdr:col>14</xdr:col>
      <xdr:colOff>0</xdr:colOff>
      <xdr:row>36</xdr:row>
      <xdr:rowOff>44141</xdr:rowOff>
    </xdr:to>
    <xdr:sp macro="" textlink="' '!A35">
      <xdr:nvSpPr>
        <xdr:cNvPr id="134" name="Freeform 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/>
      </xdr:nvSpPr>
      <xdr:spPr>
        <a:xfrm>
          <a:off x="7260743" y="1023256"/>
          <a:ext cx="2194407" cy="5739185"/>
        </a:xfrm>
        <a:custGeom>
          <a:avLst/>
          <a:gdLst>
            <a:gd name="connsiteX0" fmla="*/ 0 w 4855912"/>
            <a:gd name="connsiteY0" fmla="*/ 9143998 h 9144000"/>
            <a:gd name="connsiteX1" fmla="*/ 4855912 w 4855912"/>
            <a:gd name="connsiteY1" fmla="*/ 9143998 h 9144000"/>
            <a:gd name="connsiteX2" fmla="*/ 4855912 w 4855912"/>
            <a:gd name="connsiteY2" fmla="*/ 9144000 h 9144000"/>
            <a:gd name="connsiteX3" fmla="*/ 0 w 4855912"/>
            <a:gd name="connsiteY3" fmla="*/ 9144000 h 9144000"/>
            <a:gd name="connsiteX4" fmla="*/ 0 w 4855912"/>
            <a:gd name="connsiteY4" fmla="*/ 0 h 9144000"/>
            <a:gd name="connsiteX5" fmla="*/ 4855912 w 4855912"/>
            <a:gd name="connsiteY5" fmla="*/ 0 h 9144000"/>
            <a:gd name="connsiteX6" fmla="*/ 4855912 w 4855912"/>
            <a:gd name="connsiteY6" fmla="*/ 4215866 h 9144000"/>
            <a:gd name="connsiteX7" fmla="*/ 2427956 w 4855912"/>
            <a:gd name="connsiteY7" fmla="*/ 2983833 h 9144000"/>
            <a:gd name="connsiteX8" fmla="*/ 0 w 4855912"/>
            <a:gd name="connsiteY8" fmla="*/ 4215866 h 9144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4855912" h="9144000">
              <a:moveTo>
                <a:pt x="0" y="9143998"/>
              </a:moveTo>
              <a:lnTo>
                <a:pt x="4855912" y="9143998"/>
              </a:lnTo>
              <a:lnTo>
                <a:pt x="4855912" y="9144000"/>
              </a:lnTo>
              <a:lnTo>
                <a:pt x="0" y="9144000"/>
              </a:lnTo>
              <a:close/>
              <a:moveTo>
                <a:pt x="0" y="0"/>
              </a:moveTo>
              <a:lnTo>
                <a:pt x="4855912" y="0"/>
              </a:lnTo>
              <a:lnTo>
                <a:pt x="4855912" y="4215866"/>
              </a:lnTo>
              <a:lnTo>
                <a:pt x="2427956" y="2983833"/>
              </a:lnTo>
              <a:lnTo>
                <a:pt x="0" y="4215866"/>
              </a:lnTo>
              <a:close/>
            </a:path>
          </a:pathLst>
        </a:custGeom>
        <a:solidFill>
          <a:srgbClr val="6C88B7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252000" rtlCol="0" anchor="t"/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FFFFFF"/>
              </a:solidFill>
              <a:latin typeface="Calibri" panose="020F0502020204030204"/>
            </a:defRPr>
          </a:lvl9pPr>
        </a:lstStyle>
        <a:p>
          <a:pPr algn="ctr"/>
          <a:fld id="{0FF9455D-30D0-42AC-8C9C-A9EBD96F8C4A}" type="TxLink">
            <a:rPr lang="en-US" sz="22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Implementation &amp; Controlling</a:t>
          </a:fld>
          <a:endParaRPr lang="en-US" sz="22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239203</xdr:colOff>
      <xdr:row>11</xdr:row>
      <xdr:rowOff>172120</xdr:rowOff>
    </xdr:from>
    <xdr:to>
      <xdr:col>5</xdr:col>
      <xdr:colOff>88303</xdr:colOff>
      <xdr:row>13</xdr:row>
      <xdr:rowOff>163820</xdr:rowOff>
    </xdr:to>
    <xdr:sp macro="" textlink="' '!A37">
      <xdr:nvSpPr>
        <xdr:cNvPr id="22" name="Abgerundetes Rechteck 21">
          <a:hlinkClick xmlns:r="http://schemas.openxmlformats.org/officeDocument/2006/relationships" r:id="rId10" tooltip="Swot-Analyse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702753" y="2407320"/>
          <a:ext cx="1449300" cy="360000"/>
        </a:xfrm>
        <a:prstGeom prst="roundRect">
          <a:avLst/>
        </a:prstGeom>
        <a:solidFill>
          <a:srgbClr val="3F9197"/>
        </a:solidFill>
        <a:ln w="12700" cap="flat" cmpd="sng" algn="ctr">
          <a:solidFill>
            <a:srgbClr val="3F9197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2773118C-304D-415F-AD97-26065E98D8DC}" type="TxLink">
            <a:rPr lang="de-CH" sz="1400" b="0" i="0" u="none" strike="noStrike" kern="1200">
              <a:solidFill>
                <a:schemeClr val="bg1"/>
              </a:solidFill>
              <a:latin typeface="+mn-lt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SWOT Analysis</a:t>
          </a:fld>
          <a:endParaRPr lang="de-CH" sz="1400" b="0" i="0" u="none" strike="noStrike" kern="1200">
            <a:solidFill>
              <a:schemeClr val="bg1"/>
            </a:solidFill>
            <a:latin typeface="+mn-lt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597509</xdr:colOff>
      <xdr:row>8</xdr:row>
      <xdr:rowOff>87437</xdr:rowOff>
    </xdr:from>
    <xdr:to>
      <xdr:col>8</xdr:col>
      <xdr:colOff>362559</xdr:colOff>
      <xdr:row>9</xdr:row>
      <xdr:rowOff>167847</xdr:rowOff>
    </xdr:to>
    <xdr:sp macro="" textlink="' '!A14">
      <xdr:nvSpPr>
        <xdr:cNvPr id="191" name="TextBox 1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 txBox="1"/>
      </xdr:nvSpPr>
      <xdr:spPr>
        <a:xfrm>
          <a:off x="2661259" y="1770187"/>
          <a:ext cx="2165350" cy="264560"/>
        </a:xfrm>
        <a:prstGeom prst="rect">
          <a:avLst/>
        </a:prstGeom>
        <a:noFill/>
      </xdr:spPr>
      <xdr:txBody>
        <a:bodyPr wrap="square" rtlCol="0" anchor="ctr" anchorCtr="0">
          <a:noAutofit/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1pPr>
          <a:lvl2pPr marL="914217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2pPr>
          <a:lvl3pPr marL="1828434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3pPr>
          <a:lvl4pPr marL="2742651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4pPr>
          <a:lvl5pPr marL="3656868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5pPr>
          <a:lvl6pPr marL="4571086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6pPr>
          <a:lvl7pPr marL="5485303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7pPr>
          <a:lvl8pPr marL="6399520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8pPr>
          <a:lvl9pPr marL="7313737" algn="l" defTabSz="1828434" rtl="0" eaLnBrk="1" latinLnBrk="0" hangingPunct="1">
            <a:defRPr sz="3600" kern="1200">
              <a:solidFill>
                <a:srgbClr val="B3B3B3"/>
              </a:solidFill>
              <a:latin typeface="Calibri" panose="020F0502020204030204"/>
            </a:defRPr>
          </a:lvl9pPr>
        </a:lstStyle>
        <a:p>
          <a:pPr marL="0" indent="0" algn="ctr" defTabSz="1828434" rtl="0" eaLnBrk="1" latinLnBrk="0" hangingPunct="1"/>
          <a:fld id="{3E8E7359-7C75-46B2-9556-C947B04190C1}" type="TxLink">
            <a:rPr lang="en-US" sz="1200" b="0" i="0" u="none" strike="noStrike" kern="1200">
              <a:solidFill>
                <a:schemeClr val="bg1"/>
              </a:solidFill>
              <a:latin typeface="Calibri"/>
              <a:ea typeface="League Spartan" charset="0"/>
              <a:cs typeface="Calibri"/>
            </a:rPr>
            <a:pPr marL="0" indent="0" algn="ctr" defTabSz="1828434" rtl="0" eaLnBrk="1" latinLnBrk="0" hangingPunct="1"/>
            <a:t>TARGET state</a:t>
          </a:fld>
          <a:endParaRPr lang="en-US" sz="1200" b="0" i="0" u="none" strike="noStrike" kern="1200">
            <a:solidFill>
              <a:schemeClr val="bg1"/>
            </a:solidFill>
            <a:latin typeface="Calibri"/>
            <a:ea typeface="League Spartan" charset="0"/>
            <a:cs typeface="Calibri"/>
          </a:endParaRPr>
        </a:p>
      </xdr:txBody>
    </xdr:sp>
    <xdr:clientData/>
  </xdr:twoCellAnchor>
  <xdr:twoCellAnchor>
    <xdr:from>
      <xdr:col>3</xdr:col>
      <xdr:colOff>229398</xdr:colOff>
      <xdr:row>16</xdr:row>
      <xdr:rowOff>52461</xdr:rowOff>
    </xdr:from>
    <xdr:to>
      <xdr:col>5</xdr:col>
      <xdr:colOff>78498</xdr:colOff>
      <xdr:row>20</xdr:row>
      <xdr:rowOff>55391</xdr:rowOff>
    </xdr:to>
    <xdr:sp macro="" textlink="' '!A13">
      <xdr:nvSpPr>
        <xdr:cNvPr id="198" name="Freihandform 15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/>
      </xdr:nvSpPr>
      <xdr:spPr>
        <a:xfrm>
          <a:off x="692948" y="3208411"/>
          <a:ext cx="1449300" cy="739530"/>
        </a:xfrm>
        <a:custGeom>
          <a:avLst/>
          <a:gdLst>
            <a:gd name="connsiteX0" fmla="*/ 0 w 1368292"/>
            <a:gd name="connsiteY0" fmla="*/ 51796 h 517964"/>
            <a:gd name="connsiteX1" fmla="*/ 15171 w 1368292"/>
            <a:gd name="connsiteY1" fmla="*/ 15171 h 517964"/>
            <a:gd name="connsiteX2" fmla="*/ 51796 w 1368292"/>
            <a:gd name="connsiteY2" fmla="*/ 0 h 517964"/>
            <a:gd name="connsiteX3" fmla="*/ 1316496 w 1368292"/>
            <a:gd name="connsiteY3" fmla="*/ 0 h 517964"/>
            <a:gd name="connsiteX4" fmla="*/ 1353121 w 1368292"/>
            <a:gd name="connsiteY4" fmla="*/ 15171 h 517964"/>
            <a:gd name="connsiteX5" fmla="*/ 1368292 w 1368292"/>
            <a:gd name="connsiteY5" fmla="*/ 51796 h 517964"/>
            <a:gd name="connsiteX6" fmla="*/ 1368292 w 1368292"/>
            <a:gd name="connsiteY6" fmla="*/ 466168 h 517964"/>
            <a:gd name="connsiteX7" fmla="*/ 1353121 w 1368292"/>
            <a:gd name="connsiteY7" fmla="*/ 502793 h 517964"/>
            <a:gd name="connsiteX8" fmla="*/ 1316496 w 1368292"/>
            <a:gd name="connsiteY8" fmla="*/ 517964 h 517964"/>
            <a:gd name="connsiteX9" fmla="*/ 51796 w 1368292"/>
            <a:gd name="connsiteY9" fmla="*/ 517964 h 517964"/>
            <a:gd name="connsiteX10" fmla="*/ 15171 w 1368292"/>
            <a:gd name="connsiteY10" fmla="*/ 502793 h 517964"/>
            <a:gd name="connsiteX11" fmla="*/ 0 w 1368292"/>
            <a:gd name="connsiteY11" fmla="*/ 466168 h 517964"/>
            <a:gd name="connsiteX12" fmla="*/ 0 w 1368292"/>
            <a:gd name="connsiteY12" fmla="*/ 51796 h 51796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68292" h="517964">
              <a:moveTo>
                <a:pt x="0" y="51796"/>
              </a:moveTo>
              <a:cubicBezTo>
                <a:pt x="0" y="38059"/>
                <a:pt x="5457" y="24884"/>
                <a:pt x="15171" y="15171"/>
              </a:cubicBezTo>
              <a:cubicBezTo>
                <a:pt x="24885" y="5457"/>
                <a:pt x="38059" y="0"/>
                <a:pt x="51796" y="0"/>
              </a:cubicBezTo>
              <a:lnTo>
                <a:pt x="1316496" y="0"/>
              </a:lnTo>
              <a:cubicBezTo>
                <a:pt x="1330233" y="0"/>
                <a:pt x="1343408" y="5457"/>
                <a:pt x="1353121" y="15171"/>
              </a:cubicBezTo>
              <a:cubicBezTo>
                <a:pt x="1362835" y="24885"/>
                <a:pt x="1368292" y="38059"/>
                <a:pt x="1368292" y="51796"/>
              </a:cubicBezTo>
              <a:lnTo>
                <a:pt x="1368292" y="466168"/>
              </a:lnTo>
              <a:cubicBezTo>
                <a:pt x="1368292" y="479905"/>
                <a:pt x="1362835" y="493080"/>
                <a:pt x="1353121" y="502793"/>
              </a:cubicBezTo>
              <a:cubicBezTo>
                <a:pt x="1343407" y="512507"/>
                <a:pt x="1330233" y="517964"/>
                <a:pt x="1316496" y="517964"/>
              </a:cubicBezTo>
              <a:lnTo>
                <a:pt x="51796" y="517964"/>
              </a:lnTo>
              <a:cubicBezTo>
                <a:pt x="38059" y="517964"/>
                <a:pt x="24884" y="512507"/>
                <a:pt x="15171" y="502793"/>
              </a:cubicBezTo>
              <a:cubicBezTo>
                <a:pt x="5457" y="493079"/>
                <a:pt x="0" y="479905"/>
                <a:pt x="0" y="466168"/>
              </a:cubicBezTo>
              <a:lnTo>
                <a:pt x="0" y="51796"/>
              </a:lnTo>
              <a:close/>
            </a:path>
          </a:pathLst>
        </a:cu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F63CDCC8-888F-4998-A394-680F023A1641}" type="TxLink">
            <a:rPr kumimoji="0" lang="de-CH" sz="105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Who are we?
Where do we stand?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6</xdr:col>
      <xdr:colOff>136384</xdr:colOff>
      <xdr:row>11</xdr:row>
      <xdr:rowOff>172121</xdr:rowOff>
    </xdr:from>
    <xdr:to>
      <xdr:col>8</xdr:col>
      <xdr:colOff>23584</xdr:colOff>
      <xdr:row>13</xdr:row>
      <xdr:rowOff>163821</xdr:rowOff>
    </xdr:to>
    <xdr:sp macro="" textlink="' '!A49">
      <xdr:nvSpPr>
        <xdr:cNvPr id="67" name="Abgerundetes Rechteck 66">
          <a:hlinkClick xmlns:r="http://schemas.openxmlformats.org/officeDocument/2006/relationships" r:id="rId11" tooltip="Canvas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>
        <a:xfrm>
          <a:off x="3000234" y="2407321"/>
          <a:ext cx="1487400" cy="360000"/>
        </a:xfrm>
        <a:prstGeom prst="roundRect">
          <a:avLst/>
        </a:prstGeom>
        <a:solidFill>
          <a:srgbClr val="347994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2302EBF7-B9D2-4222-8830-E955E050B784}" type="TxLink">
            <a:rPr lang="de-CH" sz="1400" b="0" i="0" u="none" strike="noStrike" kern="1200">
              <a:solidFill>
                <a:schemeClr val="bg1"/>
              </a:solidFill>
              <a:latin typeface="+mn-lt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Business Model</a:t>
          </a:fld>
          <a:endParaRPr lang="de-CH" sz="1400" b="0" i="0" u="none" strike="noStrike" kern="1200">
            <a:solidFill>
              <a:schemeClr val="bg1"/>
            </a:solidFill>
            <a:latin typeface="+mn-lt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6</xdr:col>
      <xdr:colOff>136384</xdr:colOff>
      <xdr:row>16</xdr:row>
      <xdr:rowOff>39951</xdr:rowOff>
    </xdr:from>
    <xdr:to>
      <xdr:col>8</xdr:col>
      <xdr:colOff>23584</xdr:colOff>
      <xdr:row>20</xdr:row>
      <xdr:rowOff>43525</xdr:rowOff>
    </xdr:to>
    <xdr:sp macro="" textlink="' '!A16">
      <xdr:nvSpPr>
        <xdr:cNvPr id="199" name="Freihandform 13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/>
      </xdr:nvSpPr>
      <xdr:spPr>
        <a:xfrm>
          <a:off x="3000234" y="3195901"/>
          <a:ext cx="1487400" cy="740174"/>
        </a:xfrm>
        <a:custGeom>
          <a:avLst/>
          <a:gdLst>
            <a:gd name="connsiteX0" fmla="*/ 0 w 1368292"/>
            <a:gd name="connsiteY0" fmla="*/ 52652 h 526519"/>
            <a:gd name="connsiteX1" fmla="*/ 15421 w 1368292"/>
            <a:gd name="connsiteY1" fmla="*/ 15421 h 526519"/>
            <a:gd name="connsiteX2" fmla="*/ 52652 w 1368292"/>
            <a:gd name="connsiteY2" fmla="*/ 0 h 526519"/>
            <a:gd name="connsiteX3" fmla="*/ 1315640 w 1368292"/>
            <a:gd name="connsiteY3" fmla="*/ 0 h 526519"/>
            <a:gd name="connsiteX4" fmla="*/ 1352871 w 1368292"/>
            <a:gd name="connsiteY4" fmla="*/ 15421 h 526519"/>
            <a:gd name="connsiteX5" fmla="*/ 1368292 w 1368292"/>
            <a:gd name="connsiteY5" fmla="*/ 52652 h 526519"/>
            <a:gd name="connsiteX6" fmla="*/ 1368292 w 1368292"/>
            <a:gd name="connsiteY6" fmla="*/ 473867 h 526519"/>
            <a:gd name="connsiteX7" fmla="*/ 1352871 w 1368292"/>
            <a:gd name="connsiteY7" fmla="*/ 511098 h 526519"/>
            <a:gd name="connsiteX8" fmla="*/ 1315640 w 1368292"/>
            <a:gd name="connsiteY8" fmla="*/ 526519 h 526519"/>
            <a:gd name="connsiteX9" fmla="*/ 52652 w 1368292"/>
            <a:gd name="connsiteY9" fmla="*/ 526519 h 526519"/>
            <a:gd name="connsiteX10" fmla="*/ 15421 w 1368292"/>
            <a:gd name="connsiteY10" fmla="*/ 511098 h 526519"/>
            <a:gd name="connsiteX11" fmla="*/ 0 w 1368292"/>
            <a:gd name="connsiteY11" fmla="*/ 473867 h 526519"/>
            <a:gd name="connsiteX12" fmla="*/ 0 w 1368292"/>
            <a:gd name="connsiteY12" fmla="*/ 52652 h 5265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68292" h="526519">
              <a:moveTo>
                <a:pt x="0" y="52652"/>
              </a:moveTo>
              <a:cubicBezTo>
                <a:pt x="0" y="38688"/>
                <a:pt x="5547" y="25296"/>
                <a:pt x="15421" y="15421"/>
              </a:cubicBezTo>
              <a:cubicBezTo>
                <a:pt x="25295" y="5547"/>
                <a:pt x="38687" y="0"/>
                <a:pt x="52652" y="0"/>
              </a:cubicBezTo>
              <a:lnTo>
                <a:pt x="1315640" y="0"/>
              </a:lnTo>
              <a:cubicBezTo>
                <a:pt x="1329604" y="0"/>
                <a:pt x="1342996" y="5547"/>
                <a:pt x="1352871" y="15421"/>
              </a:cubicBezTo>
              <a:cubicBezTo>
                <a:pt x="1362745" y="25295"/>
                <a:pt x="1368292" y="38687"/>
                <a:pt x="1368292" y="52652"/>
              </a:cubicBezTo>
              <a:lnTo>
                <a:pt x="1368292" y="473867"/>
              </a:lnTo>
              <a:cubicBezTo>
                <a:pt x="1368292" y="487831"/>
                <a:pt x="1362745" y="501223"/>
                <a:pt x="1352871" y="511098"/>
              </a:cubicBezTo>
              <a:cubicBezTo>
                <a:pt x="1342997" y="520972"/>
                <a:pt x="1329605" y="526519"/>
                <a:pt x="1315640" y="526519"/>
              </a:cubicBezTo>
              <a:lnTo>
                <a:pt x="52652" y="526519"/>
              </a:lnTo>
              <a:cubicBezTo>
                <a:pt x="38688" y="526519"/>
                <a:pt x="25296" y="520972"/>
                <a:pt x="15421" y="511098"/>
              </a:cubicBezTo>
              <a:cubicBezTo>
                <a:pt x="5547" y="501224"/>
                <a:pt x="0" y="487832"/>
                <a:pt x="0" y="473867"/>
              </a:cubicBezTo>
              <a:lnTo>
                <a:pt x="0" y="52652"/>
              </a:lnTo>
              <a:close/>
            </a:path>
          </a:pathLst>
        </a:cu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E9ABE460-B27A-4C8D-B451-FB1C5845289D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What options?
Consequences?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9</xdr:col>
      <xdr:colOff>39915</xdr:colOff>
      <xdr:row>11</xdr:row>
      <xdr:rowOff>172121</xdr:rowOff>
    </xdr:from>
    <xdr:to>
      <xdr:col>10</xdr:col>
      <xdr:colOff>727215</xdr:colOff>
      <xdr:row>13</xdr:row>
      <xdr:rowOff>163821</xdr:rowOff>
    </xdr:to>
    <xdr:sp macro="" textlink="' '!A39">
      <xdr:nvSpPr>
        <xdr:cNvPr id="31" name="Abgerundetes Rechteck 30">
          <a:hlinkClick xmlns:r="http://schemas.openxmlformats.org/officeDocument/2006/relationships" r:id="rId12" tooltip="Strategien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5304065" y="2407321"/>
          <a:ext cx="1487400" cy="360000"/>
        </a:xfrm>
        <a:prstGeom prst="roundRect">
          <a:avLst/>
        </a:prstGeom>
        <a:solidFill>
          <a:srgbClr val="386C8C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017FA95C-8175-4559-A0E9-568FD7DFDA5D}" type="TxLink">
            <a:rPr lang="de-CH" sz="1400" b="0" i="0" u="none" strike="noStrike" kern="1200">
              <a:solidFill>
                <a:schemeClr val="bg1"/>
              </a:solidFill>
              <a:latin typeface="+mn-lt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Strategies</a:t>
          </a:fld>
          <a:endParaRPr lang="de-CH" sz="1400" b="0" i="0" u="none" strike="noStrike" kern="1200">
            <a:solidFill>
              <a:schemeClr val="bg1"/>
            </a:solidFill>
            <a:latin typeface="+mn-lt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671215</xdr:colOff>
      <xdr:row>20</xdr:row>
      <xdr:rowOff>182289</xdr:rowOff>
    </xdr:from>
    <xdr:to>
      <xdr:col>11</xdr:col>
      <xdr:colOff>117715</xdr:colOff>
      <xdr:row>22</xdr:row>
      <xdr:rowOff>173989</xdr:rowOff>
    </xdr:to>
    <xdr:sp macro="" textlink="' '!A41">
      <xdr:nvSpPr>
        <xdr:cNvPr id="205" name="Abgerundetes Rechteck 29">
          <a:hlinkClick xmlns:r="http://schemas.openxmlformats.org/officeDocument/2006/relationships" r:id="rId13" tooltip="Vision"/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/>
      </xdr:nvSpPr>
      <xdr:spPr>
        <a:xfrm>
          <a:off x="5135265" y="4074839"/>
          <a:ext cx="1846800" cy="360000"/>
        </a:xfrm>
        <a:prstGeom prst="roundRect">
          <a:avLst/>
        </a:prstGeom>
        <a:solidFill>
          <a:srgbClr val="386C8C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F43EBAAE-E702-45C3-9BC4-FB93137A83C0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Vision / Mission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671215</xdr:colOff>
      <xdr:row>25</xdr:row>
      <xdr:rowOff>99532</xdr:rowOff>
    </xdr:from>
    <xdr:to>
      <xdr:col>11</xdr:col>
      <xdr:colOff>117715</xdr:colOff>
      <xdr:row>27</xdr:row>
      <xdr:rowOff>91232</xdr:rowOff>
    </xdr:to>
    <xdr:sp macro="" textlink="' '!A22">
      <xdr:nvSpPr>
        <xdr:cNvPr id="206" name="Abgerundetes Rechteck 57">
          <a:hlinkClick xmlns:r="http://schemas.openxmlformats.org/officeDocument/2006/relationships" r:id="rId14" tooltip="Risiken"/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/>
      </xdr:nvSpPr>
      <xdr:spPr>
        <a:xfrm>
          <a:off x="5135265" y="4912832"/>
          <a:ext cx="1846800" cy="360000"/>
        </a:xfrm>
        <a:prstGeom prst="roundRect">
          <a:avLst/>
        </a:prstGeom>
        <a:solidFill>
          <a:srgbClr val="386C8C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14F5AE00-FA7C-412A-94ED-2FD9A0B23F1F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Risk analysis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671215</xdr:colOff>
      <xdr:row>23</xdr:row>
      <xdr:rowOff>58616</xdr:rowOff>
    </xdr:from>
    <xdr:to>
      <xdr:col>11</xdr:col>
      <xdr:colOff>117715</xdr:colOff>
      <xdr:row>25</xdr:row>
      <xdr:rowOff>50316</xdr:rowOff>
    </xdr:to>
    <xdr:sp macro="" textlink="' '!A23">
      <xdr:nvSpPr>
        <xdr:cNvPr id="207" name="Abgerundetes Rechteck 68">
          <a:hlinkClick xmlns:r="http://schemas.openxmlformats.org/officeDocument/2006/relationships" r:id="rId15" tooltip="Portfolio"/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/>
      </xdr:nvSpPr>
      <xdr:spPr>
        <a:xfrm>
          <a:off x="5135265" y="4503616"/>
          <a:ext cx="1846800" cy="360000"/>
        </a:xfrm>
        <a:prstGeom prst="roundRect">
          <a:avLst/>
        </a:prstGeom>
        <a:solidFill>
          <a:srgbClr val="386C8C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6B325A3C-F534-4D49-99A4-A4ACAEA3CF56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Portfolio analysis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38898</xdr:colOff>
      <xdr:row>25</xdr:row>
      <xdr:rowOff>102787</xdr:rowOff>
    </xdr:from>
    <xdr:to>
      <xdr:col>5</xdr:col>
      <xdr:colOff>285750</xdr:colOff>
      <xdr:row>27</xdr:row>
      <xdr:rowOff>94487</xdr:rowOff>
    </xdr:to>
    <xdr:sp macro="" textlink="' '!A27">
      <xdr:nvSpPr>
        <xdr:cNvPr id="21" name="Abgerundetes Rechteck 20">
          <a:hlinkClick xmlns:r="http://schemas.openxmlformats.org/officeDocument/2006/relationships" r:id="rId16" tooltip="Produkte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502448" y="4916087"/>
          <a:ext cx="1847052" cy="360000"/>
        </a:xfrm>
        <a:prstGeom prst="roundRect">
          <a:avLst/>
        </a:prstGeom>
        <a:solidFill>
          <a:srgbClr val="3F9197"/>
        </a:solidFill>
        <a:ln w="12700" cap="flat" cmpd="sng" algn="ctr">
          <a:solidFill>
            <a:srgbClr val="3F9197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C0844BCE-DDB1-4BD5-BC26-CC3DC4302C97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Products &amp; Services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38898</xdr:colOff>
      <xdr:row>23</xdr:row>
      <xdr:rowOff>50463</xdr:rowOff>
    </xdr:from>
    <xdr:to>
      <xdr:col>5</xdr:col>
      <xdr:colOff>285750</xdr:colOff>
      <xdr:row>25</xdr:row>
      <xdr:rowOff>42163</xdr:rowOff>
    </xdr:to>
    <xdr:sp macro="" textlink="' '!A18">
      <xdr:nvSpPr>
        <xdr:cNvPr id="26" name="Abgerundetes Rechteck 25">
          <a:hlinkClick xmlns:r="http://schemas.openxmlformats.org/officeDocument/2006/relationships" r:id="rId17" tooltip="Pestle - Analyse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502448" y="4495463"/>
          <a:ext cx="1847052" cy="360000"/>
        </a:xfrm>
        <a:prstGeom prst="roundRect">
          <a:avLst/>
        </a:prstGeom>
        <a:solidFill>
          <a:srgbClr val="3F9197"/>
        </a:solidFill>
        <a:ln w="12700" cap="flat" cmpd="sng" algn="ctr">
          <a:solidFill>
            <a:srgbClr val="3F9197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7D8C298C-FF95-49C4-9D52-09C8B69B6984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PESTEL analysis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38898</xdr:colOff>
      <xdr:row>20</xdr:row>
      <xdr:rowOff>182289</xdr:rowOff>
    </xdr:from>
    <xdr:to>
      <xdr:col>5</xdr:col>
      <xdr:colOff>285750</xdr:colOff>
      <xdr:row>22</xdr:row>
      <xdr:rowOff>173989</xdr:rowOff>
    </xdr:to>
    <xdr:sp macro="" textlink="' '!A17">
      <xdr:nvSpPr>
        <xdr:cNvPr id="82" name="Abgerundetes Rechteck 25">
          <a:hlinkClick xmlns:r="http://schemas.openxmlformats.org/officeDocument/2006/relationships" r:id="rId18" tooltip="Pestle - Analyse"/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/>
      </xdr:nvSpPr>
      <xdr:spPr>
        <a:xfrm>
          <a:off x="502448" y="4074839"/>
          <a:ext cx="1847052" cy="360000"/>
        </a:xfrm>
        <a:prstGeom prst="roundRect">
          <a:avLst/>
        </a:prstGeom>
        <a:solidFill>
          <a:srgbClr val="3F9197"/>
        </a:solidFill>
        <a:ln w="12700" cap="flat" cmpd="sng" algn="ctr">
          <a:solidFill>
            <a:srgbClr val="3F9197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83CF879B-DEB0-4B2E-91B5-83B91218198F}" type="TxLink">
            <a:rPr lang="en-US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Stakeholder analysis</a:t>
          </a:fld>
          <a:endParaRPr lang="de-CH" sz="1200" b="0" i="0" u="none" strike="noStrike" kern="1200">
            <a:solidFill>
              <a:schemeClr val="bg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9</xdr:col>
      <xdr:colOff>122369</xdr:colOff>
      <xdr:row>16</xdr:row>
      <xdr:rowOff>39951</xdr:rowOff>
    </xdr:from>
    <xdr:to>
      <xdr:col>10</xdr:col>
      <xdr:colOff>647700</xdr:colOff>
      <xdr:row>20</xdr:row>
      <xdr:rowOff>43525</xdr:rowOff>
    </xdr:to>
    <xdr:sp macro="" textlink="' '!A40">
      <xdr:nvSpPr>
        <xdr:cNvPr id="209" name="Freihandform 11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/>
      </xdr:nvSpPr>
      <xdr:spPr>
        <a:xfrm>
          <a:off x="5386519" y="3195901"/>
          <a:ext cx="1325431" cy="740174"/>
        </a:xfrm>
        <a:custGeom>
          <a:avLst/>
          <a:gdLst>
            <a:gd name="connsiteX0" fmla="*/ 0 w 1368292"/>
            <a:gd name="connsiteY0" fmla="*/ 47830 h 478303"/>
            <a:gd name="connsiteX1" fmla="*/ 14009 w 1368292"/>
            <a:gd name="connsiteY1" fmla="*/ 14009 h 478303"/>
            <a:gd name="connsiteX2" fmla="*/ 47830 w 1368292"/>
            <a:gd name="connsiteY2" fmla="*/ 0 h 478303"/>
            <a:gd name="connsiteX3" fmla="*/ 1320462 w 1368292"/>
            <a:gd name="connsiteY3" fmla="*/ 0 h 478303"/>
            <a:gd name="connsiteX4" fmla="*/ 1354283 w 1368292"/>
            <a:gd name="connsiteY4" fmla="*/ 14009 h 478303"/>
            <a:gd name="connsiteX5" fmla="*/ 1368292 w 1368292"/>
            <a:gd name="connsiteY5" fmla="*/ 47830 h 478303"/>
            <a:gd name="connsiteX6" fmla="*/ 1368292 w 1368292"/>
            <a:gd name="connsiteY6" fmla="*/ 430473 h 478303"/>
            <a:gd name="connsiteX7" fmla="*/ 1354283 w 1368292"/>
            <a:gd name="connsiteY7" fmla="*/ 464294 h 478303"/>
            <a:gd name="connsiteX8" fmla="*/ 1320462 w 1368292"/>
            <a:gd name="connsiteY8" fmla="*/ 478303 h 478303"/>
            <a:gd name="connsiteX9" fmla="*/ 47830 w 1368292"/>
            <a:gd name="connsiteY9" fmla="*/ 478303 h 478303"/>
            <a:gd name="connsiteX10" fmla="*/ 14009 w 1368292"/>
            <a:gd name="connsiteY10" fmla="*/ 464294 h 478303"/>
            <a:gd name="connsiteX11" fmla="*/ 0 w 1368292"/>
            <a:gd name="connsiteY11" fmla="*/ 430473 h 478303"/>
            <a:gd name="connsiteX12" fmla="*/ 0 w 1368292"/>
            <a:gd name="connsiteY12" fmla="*/ 47830 h 4783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68292" h="478303">
              <a:moveTo>
                <a:pt x="0" y="47830"/>
              </a:moveTo>
              <a:cubicBezTo>
                <a:pt x="0" y="35145"/>
                <a:pt x="5039" y="22979"/>
                <a:pt x="14009" y="14009"/>
              </a:cubicBezTo>
              <a:cubicBezTo>
                <a:pt x="22979" y="5039"/>
                <a:pt x="35145" y="0"/>
                <a:pt x="47830" y="0"/>
              </a:cubicBezTo>
              <a:lnTo>
                <a:pt x="1320462" y="0"/>
              </a:lnTo>
              <a:cubicBezTo>
                <a:pt x="1333147" y="0"/>
                <a:pt x="1345313" y="5039"/>
                <a:pt x="1354283" y="14009"/>
              </a:cubicBezTo>
              <a:cubicBezTo>
                <a:pt x="1363253" y="22979"/>
                <a:pt x="1368292" y="35145"/>
                <a:pt x="1368292" y="47830"/>
              </a:cubicBezTo>
              <a:lnTo>
                <a:pt x="1368292" y="430473"/>
              </a:lnTo>
              <a:cubicBezTo>
                <a:pt x="1368292" y="443158"/>
                <a:pt x="1363253" y="455324"/>
                <a:pt x="1354283" y="464294"/>
              </a:cubicBezTo>
              <a:cubicBezTo>
                <a:pt x="1345313" y="473264"/>
                <a:pt x="1333147" y="478303"/>
                <a:pt x="1320462" y="478303"/>
              </a:cubicBezTo>
              <a:lnTo>
                <a:pt x="47830" y="478303"/>
              </a:lnTo>
              <a:cubicBezTo>
                <a:pt x="35145" y="478303"/>
                <a:pt x="22979" y="473264"/>
                <a:pt x="14009" y="464294"/>
              </a:cubicBezTo>
              <a:cubicBezTo>
                <a:pt x="5039" y="455324"/>
                <a:pt x="0" y="443158"/>
                <a:pt x="0" y="430473"/>
              </a:cubicBezTo>
              <a:lnTo>
                <a:pt x="0" y="47830"/>
              </a:lnTo>
              <a:close/>
            </a:path>
          </a:pathLst>
        </a:cu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2BA0C620-DA7E-4213-BBEB-2A82E97464CF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How can we reach our goals?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11</xdr:col>
      <xdr:colOff>749896</xdr:colOff>
      <xdr:row>11</xdr:row>
      <xdr:rowOff>172121</xdr:rowOff>
    </xdr:from>
    <xdr:to>
      <xdr:col>13</xdr:col>
      <xdr:colOff>637096</xdr:colOff>
      <xdr:row>13</xdr:row>
      <xdr:rowOff>163821</xdr:rowOff>
    </xdr:to>
    <xdr:sp macro="" textlink="' '!A48">
      <xdr:nvSpPr>
        <xdr:cNvPr id="35" name="Abgerundetes Rechteck 34">
          <a:hlinkClick xmlns:r="http://schemas.openxmlformats.org/officeDocument/2006/relationships" r:id="rId19" tooltip="Cockpit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>
        <a:xfrm>
          <a:off x="7614246" y="2407321"/>
          <a:ext cx="1487400" cy="360000"/>
        </a:xfrm>
        <a:prstGeom prst="roundRect">
          <a:avLst/>
        </a:prstGeom>
        <a:solidFill>
          <a:srgbClr val="5273A8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36000" tIns="36000" rIns="36000" bIns="36000" rtlCol="0" anchor="ctr"/>
        <a:lstStyle/>
        <a:p>
          <a:pPr marL="0" marR="0" lvl="0" indent="0" algn="ctr" defTabSz="1828434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22F509E3-9A66-4F1A-9393-485B18916B19}" type="TxLink">
            <a:rPr lang="de-CH" sz="1400" b="0" i="0" u="none" strike="noStrike" kern="1200">
              <a:solidFill>
                <a:schemeClr val="bg1"/>
              </a:solidFill>
              <a:latin typeface="Calibri"/>
              <a:ea typeface="+mn-ea"/>
              <a:cs typeface="Calibri"/>
            </a:rPr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Management Cockpit</a:t>
          </a:fld>
          <a:endParaRPr lang="de-CH" sz="1400" b="0" i="0" u="none" strike="noStrike" kern="1200">
            <a:solidFill>
              <a:schemeClr val="bg1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38898</xdr:colOff>
      <xdr:row>27</xdr:row>
      <xdr:rowOff>155111</xdr:rowOff>
    </xdr:from>
    <xdr:to>
      <xdr:col>13</xdr:col>
      <xdr:colOff>816796</xdr:colOff>
      <xdr:row>34</xdr:row>
      <xdr:rowOff>67309</xdr:rowOff>
    </xdr:to>
    <xdr:grpSp>
      <xdr:nvGrpSpPr>
        <xdr:cNvPr id="96336" name="Gruppieren 96335">
          <a:extLst>
            <a:ext uri="{FF2B5EF4-FFF2-40B4-BE49-F238E27FC236}">
              <a16:creationId xmlns:a16="http://schemas.microsoft.com/office/drawing/2014/main" id="{00000000-0008-0000-0100-000050780100}"/>
            </a:ext>
          </a:extLst>
        </xdr:cNvPr>
        <xdr:cNvGrpSpPr/>
      </xdr:nvGrpSpPr>
      <xdr:grpSpPr>
        <a:xfrm>
          <a:off x="480858" y="5313851"/>
          <a:ext cx="8626498" cy="1192358"/>
          <a:chOff x="502448" y="5336711"/>
          <a:chExt cx="8778898" cy="1201248"/>
        </a:xfrm>
      </xdr:grpSpPr>
      <xdr:sp macro="" textlink="' '!A42">
        <xdr:nvSpPr>
          <xdr:cNvPr id="59" name="Abgerundetes Rechteck 30">
            <a:hlinkClick xmlns:r="http://schemas.openxmlformats.org/officeDocument/2006/relationships" r:id="rId20" tooltip="Strategy Map"/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/>
        </xdr:nvSpPr>
        <xdr:spPr>
          <a:xfrm>
            <a:off x="7434546" y="5757335"/>
            <a:ext cx="1846800" cy="360000"/>
          </a:xfrm>
          <a:prstGeom prst="roundRect">
            <a:avLst/>
          </a:prstGeom>
          <a:solidFill>
            <a:srgbClr val="5273A8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FA8BCD91-496B-4DFB-BBC5-02915AC5356A}" type="TxLink">
              <a:rPr lang="de-CH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Strategy Map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33">
        <xdr:nvSpPr>
          <xdr:cNvPr id="64" name="Abgerundetes Rechteck 63">
            <a:hlinkClick xmlns:r="http://schemas.openxmlformats.org/officeDocument/2006/relationships" r:id="rId21" tooltip="Benchmark"/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/>
        </xdr:nvSpPr>
        <xdr:spPr>
          <a:xfrm>
            <a:off x="7434546" y="5336711"/>
            <a:ext cx="1846800" cy="360000"/>
          </a:xfrm>
          <a:prstGeom prst="roundRect">
            <a:avLst/>
          </a:prstGeom>
          <a:solidFill>
            <a:srgbClr val="5273A8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F4A9FA5-6BA1-44A3-B2E1-8C7BD92218AA}" type="TxLink">
              <a:rPr lang="de-CH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Benchmarking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29">
        <xdr:nvSpPr>
          <xdr:cNvPr id="23" name="Abgerundetes Rechteck 22">
            <a:hlinkClick xmlns:r="http://schemas.openxmlformats.org/officeDocument/2006/relationships" r:id="rId22" tooltip="Potenzial"/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/>
        </xdr:nvSpPr>
        <xdr:spPr>
          <a:xfrm>
            <a:off x="2820534" y="5336711"/>
            <a:ext cx="1846800" cy="360000"/>
          </a:xfrm>
          <a:prstGeom prst="roundRect">
            <a:avLst/>
          </a:prstGeom>
          <a:solidFill>
            <a:srgbClr val="347994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3ADBADC3-A58B-435B-AE07-B5BE94038CF8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Potential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19">
        <xdr:nvSpPr>
          <xdr:cNvPr id="29" name="Abgerundetes Rechteck 28">
            <a:hlinkClick xmlns:r="http://schemas.openxmlformats.org/officeDocument/2006/relationships" r:id="rId23" tooltip="Zukunftsszenarien"/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>
            <a:off x="2820534" y="5757335"/>
            <a:ext cx="1846800" cy="360000"/>
          </a:xfrm>
          <a:prstGeom prst="roundRect">
            <a:avLst/>
          </a:prstGeom>
          <a:solidFill>
            <a:srgbClr val="347994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EB6A3C0-5666-4D65-8555-7918B46D8B60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Future scenarios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00">
        <xdr:nvSpPr>
          <xdr:cNvPr id="208" name="Abgerundetes Rechteck 30">
            <a:hlinkClick xmlns:r="http://schemas.openxmlformats.org/officeDocument/2006/relationships" r:id="rId24" tooltip="SGE"/>
            <a:extLst>
              <a:ext uri="{FF2B5EF4-FFF2-40B4-BE49-F238E27FC236}">
                <a16:creationId xmlns:a16="http://schemas.microsoft.com/office/drawing/2014/main" id="{00000000-0008-0000-0100-0000D0000000}"/>
              </a:ext>
            </a:extLst>
          </xdr:cNvPr>
          <xdr:cNvSpPr/>
        </xdr:nvSpPr>
        <xdr:spPr>
          <a:xfrm>
            <a:off x="5135265" y="5336711"/>
            <a:ext cx="1846800" cy="360000"/>
          </a:xfrm>
          <a:prstGeom prst="roundRect">
            <a:avLst/>
          </a:prstGeom>
          <a:solidFill>
            <a:srgbClr val="386C8C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91A9E90F-85C5-4BA4-9A7C-F7478EC81980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Strategic business units 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24">
        <xdr:nvSpPr>
          <xdr:cNvPr id="24" name="Abgerundetes Rechteck 23">
            <a:hlinkClick xmlns:r="http://schemas.openxmlformats.org/officeDocument/2006/relationships" r:id="rId25" tooltip="Hauptaktivitäten"/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503877" y="6177959"/>
            <a:ext cx="1847052" cy="360000"/>
          </a:xfrm>
          <a:prstGeom prst="roundRect">
            <a:avLst/>
          </a:prstGeom>
          <a:solidFill>
            <a:srgbClr val="3F9197"/>
          </a:solidFill>
          <a:ln w="12700" cap="flat" cmpd="sng" algn="ctr">
            <a:solidFill>
              <a:srgbClr val="3F9197"/>
            </a:solidFill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30A958DB-D66E-496C-9131-3F2549BA54DC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Core activities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21">
        <xdr:nvSpPr>
          <xdr:cNvPr id="19" name="Abgerundetes Rechteck 18">
            <a:hlinkClick xmlns:r="http://schemas.openxmlformats.org/officeDocument/2006/relationships" r:id="rId26" tooltip="Kräftemodell Porter"/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502448" y="5336711"/>
            <a:ext cx="1847052" cy="360000"/>
          </a:xfrm>
          <a:prstGeom prst="roundRect">
            <a:avLst/>
          </a:prstGeom>
          <a:solidFill>
            <a:srgbClr val="3F9197"/>
          </a:solidFill>
          <a:ln w="12700" cap="flat" cmpd="sng" algn="ctr">
            <a:solidFill>
              <a:srgbClr val="3F9197"/>
            </a:solidFill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AF2166BB-42DC-4F35-9D8B-1C0C6A4E8B39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Five Forces Model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25">
        <xdr:nvSpPr>
          <xdr:cNvPr id="27" name="Abgerundetes Rechteck 26">
            <a:hlinkClick xmlns:r="http://schemas.openxmlformats.org/officeDocument/2006/relationships" r:id="rId27" tooltip="Ressourcen"/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/>
        </xdr:nvSpPr>
        <xdr:spPr>
          <a:xfrm>
            <a:off x="502448" y="5757335"/>
            <a:ext cx="1847052" cy="360000"/>
          </a:xfrm>
          <a:prstGeom prst="roundRect">
            <a:avLst/>
          </a:prstGeom>
          <a:solidFill>
            <a:srgbClr val="3F9197"/>
          </a:solidFill>
          <a:ln w="12700" cap="flat" cmpd="sng" algn="ctr">
            <a:solidFill>
              <a:srgbClr val="3F9197"/>
            </a:solidFill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36000" tIns="36000" rIns="36000" bIns="36000" rtlCol="0" anchor="ctr"/>
          <a:lstStyle/>
          <a:p>
            <a:pPr marL="0" marR="0" lvl="0" indent="0" algn="ctr" defTabSz="1828434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CE2967BC-944A-487E-8921-D58EFB2B3505}" type="TxLink">
              <a:rPr lang="en-US" sz="1200" b="0" i="0" u="none" strike="noStrike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1828434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Resources &amp; Competences </a:t>
            </a:fld>
            <a:endParaRPr lang="de-CH" sz="1200" b="0" i="0" u="none" strike="noStrike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14" name="Gruppieren 13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2</xdr:col>
      <xdr:colOff>378283</xdr:colOff>
      <xdr:row>27</xdr:row>
      <xdr:rowOff>37657</xdr:rowOff>
    </xdr:from>
    <xdr:to>
      <xdr:col>4</xdr:col>
      <xdr:colOff>682857</xdr:colOff>
      <xdr:row>37</xdr:row>
      <xdr:rowOff>132157</xdr:rowOff>
    </xdr:to>
    <xdr:sp macro="" textlink="">
      <xdr:nvSpPr>
        <xdr:cNvPr id="76" name="Rechteck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Aspect="1"/>
        </xdr:cNvSpPr>
      </xdr:nvSpPr>
      <xdr:spPr>
        <a:xfrm>
          <a:off x="1151489" y="12173628"/>
          <a:ext cx="2960368" cy="3008029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378283</xdr:colOff>
      <xdr:row>37</xdr:row>
      <xdr:rowOff>179307</xdr:rowOff>
    </xdr:from>
    <xdr:to>
      <xdr:col>4</xdr:col>
      <xdr:colOff>682857</xdr:colOff>
      <xdr:row>47</xdr:row>
      <xdr:rowOff>273807</xdr:rowOff>
    </xdr:to>
    <xdr:sp macro="" textlink="">
      <xdr:nvSpPr>
        <xdr:cNvPr id="77" name="Rechteck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Aspect="1"/>
        </xdr:cNvSpPr>
      </xdr:nvSpPr>
      <xdr:spPr>
        <a:xfrm>
          <a:off x="1151489" y="15228807"/>
          <a:ext cx="2960368" cy="3008029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715488</xdr:colOff>
      <xdr:row>27</xdr:row>
      <xdr:rowOff>37657</xdr:rowOff>
    </xdr:from>
    <xdr:to>
      <xdr:col>7</xdr:col>
      <xdr:colOff>23298</xdr:colOff>
      <xdr:row>37</xdr:row>
      <xdr:rowOff>132157</xdr:rowOff>
    </xdr:to>
    <xdr:sp macro="" textlink="">
      <xdr:nvSpPr>
        <xdr:cNvPr id="78" name="Rechteck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Aspect="1"/>
        </xdr:cNvSpPr>
      </xdr:nvSpPr>
      <xdr:spPr>
        <a:xfrm>
          <a:off x="4144488" y="12173628"/>
          <a:ext cx="2960928" cy="3008029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715488</xdr:colOff>
      <xdr:row>37</xdr:row>
      <xdr:rowOff>179307</xdr:rowOff>
    </xdr:from>
    <xdr:to>
      <xdr:col>7</xdr:col>
      <xdr:colOff>23298</xdr:colOff>
      <xdr:row>47</xdr:row>
      <xdr:rowOff>273807</xdr:rowOff>
    </xdr:to>
    <xdr:sp macro="" textlink="">
      <xdr:nvSpPr>
        <xdr:cNvPr id="79" name="Rechteck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Aspect="1"/>
        </xdr:cNvSpPr>
      </xdr:nvSpPr>
      <xdr:spPr>
        <a:xfrm>
          <a:off x="4144488" y="15228807"/>
          <a:ext cx="2960928" cy="3008029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29420</xdr:colOff>
      <xdr:row>32</xdr:row>
      <xdr:rowOff>152398</xdr:rowOff>
    </xdr:from>
    <xdr:to>
      <xdr:col>2</xdr:col>
      <xdr:colOff>67406</xdr:colOff>
      <xdr:row>42</xdr:row>
      <xdr:rowOff>178117</xdr:rowOff>
    </xdr:to>
    <xdr:sp macro="" textlink="' '!A62">
      <xdr:nvSpPr>
        <xdr:cNvPr id="80" name="Textfeld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/>
      </xdr:nvSpPr>
      <xdr:spPr>
        <a:xfrm rot="16200000">
          <a:off x="-774072" y="10518990"/>
          <a:ext cx="288321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fld id="{D5AE71E6-39DC-4E4E-A68D-5F510F7F9D10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/>
            <a:t>Stakeholder influence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271627</xdr:colOff>
      <xdr:row>49</xdr:row>
      <xdr:rowOff>28178</xdr:rowOff>
    </xdr:from>
    <xdr:to>
      <xdr:col>5</xdr:col>
      <xdr:colOff>1514475</xdr:colOff>
      <xdr:row>51</xdr:row>
      <xdr:rowOff>75689</xdr:rowOff>
    </xdr:to>
    <xdr:sp macro="" textlink="' '!A65">
      <xdr:nvSpPr>
        <xdr:cNvPr id="81" name="Textfeld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/>
      </xdr:nvSpPr>
      <xdr:spPr>
        <a:xfrm>
          <a:off x="2976727" y="13982303"/>
          <a:ext cx="274779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fld id="{5D6FDB17-DD67-4DA1-9304-602EA2847F0E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/>
            <a:t>Stakeholder interest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130542</xdr:colOff>
      <xdr:row>27</xdr:row>
      <xdr:rowOff>56349</xdr:rowOff>
    </xdr:from>
    <xdr:to>
      <xdr:col>2</xdr:col>
      <xdr:colOff>137238</xdr:colOff>
      <xdr:row>29</xdr:row>
      <xdr:rowOff>200024</xdr:rowOff>
    </xdr:to>
    <xdr:sp macro="" textlink="' '!A60">
      <xdr:nvSpPr>
        <xdr:cNvPr id="82" name="Textfeld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/>
      </xdr:nvSpPr>
      <xdr:spPr>
        <a:xfrm rot="16200000">
          <a:off x="395427" y="7925814"/>
          <a:ext cx="7151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ctr"/>
          <a:fld id="{EE2E00D7-F09F-4138-B44F-A32F368E850E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130542</xdr:colOff>
      <xdr:row>46</xdr:row>
      <xdr:rowOff>25396</xdr:rowOff>
    </xdr:from>
    <xdr:to>
      <xdr:col>2</xdr:col>
      <xdr:colOff>137238</xdr:colOff>
      <xdr:row>48</xdr:row>
      <xdr:rowOff>95034</xdr:rowOff>
    </xdr:to>
    <xdr:sp macro="" textlink="' '!A63">
      <xdr:nvSpPr>
        <xdr:cNvPr id="83" name="Textfeld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/>
      </xdr:nvSpPr>
      <xdr:spPr>
        <a:xfrm rot="16200000">
          <a:off x="432446" y="13287092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D7A12D7F-AA89-4F8B-B20B-E1E062DB0C70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60883</xdr:colOff>
      <xdr:row>48</xdr:row>
      <xdr:rowOff>225032</xdr:rowOff>
    </xdr:from>
    <xdr:to>
      <xdr:col>7</xdr:col>
      <xdr:colOff>9525</xdr:colOff>
      <xdr:row>49</xdr:row>
      <xdr:rowOff>250778</xdr:rowOff>
    </xdr:to>
    <xdr:sp macro="" textlink="' '!A60">
      <xdr:nvSpPr>
        <xdr:cNvPr id="84" name="Textfeld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6385483" y="13893407"/>
          <a:ext cx="69159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fld id="{7AD08596-C546-4FCB-9E78-9A04B77D924B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334985</xdr:colOff>
      <xdr:row>48</xdr:row>
      <xdr:rowOff>225032</xdr:rowOff>
    </xdr:from>
    <xdr:to>
      <xdr:col>2</xdr:col>
      <xdr:colOff>976123</xdr:colOff>
      <xdr:row>49</xdr:row>
      <xdr:rowOff>250778</xdr:rowOff>
    </xdr:to>
    <xdr:sp macro="" textlink="' '!A63">
      <xdr:nvSpPr>
        <xdr:cNvPr id="85" name="Textfeld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/>
      </xdr:nvSpPr>
      <xdr:spPr>
        <a:xfrm>
          <a:off x="1106510" y="13893407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53C505BE-45D5-42AC-B50C-1465224EA260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228600</xdr:colOff>
      <xdr:row>53</xdr:row>
      <xdr:rowOff>247649</xdr:rowOff>
    </xdr:from>
    <xdr:to>
      <xdr:col>7</xdr:col>
      <xdr:colOff>95250</xdr:colOff>
      <xdr:row>75</xdr:row>
      <xdr:rowOff>220124</xdr:rowOff>
    </xdr:to>
    <xdr:sp macro="" textlink="">
      <xdr:nvSpPr>
        <xdr:cNvPr id="86" name="Ellipse 8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>
        <a:xfrm>
          <a:off x="1000125" y="15182849"/>
          <a:ext cx="6162675" cy="6258975"/>
        </a:xfrm>
        <a:prstGeom prst="ellipse">
          <a:avLst/>
        </a:prstGeom>
        <a:ln w="3175">
          <a:noFill/>
          <a:prstDash val="sysDot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1149937</xdr:colOff>
      <xdr:row>57</xdr:row>
      <xdr:rowOff>74136</xdr:rowOff>
    </xdr:from>
    <xdr:to>
      <xdr:col>5</xdr:col>
      <xdr:colOff>2031412</xdr:colOff>
      <xdr:row>72</xdr:row>
      <xdr:rowOff>107886</xdr:rowOff>
    </xdr:to>
    <xdr:sp macro="" textlink="">
      <xdr:nvSpPr>
        <xdr:cNvPr id="87" name="Ellipse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>
        <a:xfrm>
          <a:off x="1921462" y="16152336"/>
          <a:ext cx="4320000" cy="4320000"/>
        </a:xfrm>
        <a:prstGeom prst="ellipse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116362</xdr:colOff>
      <xdr:row>60</xdr:row>
      <xdr:rowOff>116886</xdr:rowOff>
    </xdr:from>
    <xdr:to>
      <xdr:col>5</xdr:col>
      <xdr:colOff>1131412</xdr:colOff>
      <xdr:row>69</xdr:row>
      <xdr:rowOff>65136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>
        <a:xfrm>
          <a:off x="2821462" y="17052336"/>
          <a:ext cx="2520000" cy="2520000"/>
        </a:xfrm>
        <a:prstGeom prst="ellipse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358588</xdr:colOff>
      <xdr:row>58</xdr:row>
      <xdr:rowOff>7542</xdr:rowOff>
    </xdr:from>
    <xdr:to>
      <xdr:col>5</xdr:col>
      <xdr:colOff>949138</xdr:colOff>
      <xdr:row>59</xdr:row>
      <xdr:rowOff>33288</xdr:rowOff>
    </xdr:to>
    <xdr:sp macro="" textlink="' '!A54">
      <xdr:nvSpPr>
        <xdr:cNvPr id="89" name="Textfeld 8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/>
      </xdr:nvSpPr>
      <xdr:spPr>
        <a:xfrm>
          <a:off x="3063688" y="16371492"/>
          <a:ext cx="20955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9638B0C3-7F75-4830-84A4-70BA3A34A8A1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Immediate environment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1771671</xdr:colOff>
      <xdr:row>59</xdr:row>
      <xdr:rowOff>168896</xdr:rowOff>
    </xdr:from>
    <xdr:to>
      <xdr:col>4</xdr:col>
      <xdr:colOff>689163</xdr:colOff>
      <xdr:row>63</xdr:row>
      <xdr:rowOff>213636</xdr:rowOff>
    </xdr:to>
    <xdr:cxnSp macro="">
      <xdr:nvCxnSpPr>
        <xdr:cNvPr id="91" name="Gekrümmte Verbindung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CxnSpPr>
          <a:stCxn id="90" idx="0"/>
          <a:endCxn id="103" idx="2"/>
        </xdr:cNvCxnSpPr>
      </xdr:nvCxnSpPr>
      <xdr:spPr>
        <a:xfrm rot="16200000" flipV="1">
          <a:off x="2732047" y="16629745"/>
          <a:ext cx="1187740" cy="1565442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738181</xdr:colOff>
      <xdr:row>65</xdr:row>
      <xdr:rowOff>162869</xdr:rowOff>
    </xdr:from>
    <xdr:to>
      <xdr:col>5</xdr:col>
      <xdr:colOff>111703</xdr:colOff>
      <xdr:row>71</xdr:row>
      <xdr:rowOff>172818</xdr:rowOff>
    </xdr:to>
    <xdr:cxnSp macro="">
      <xdr:nvCxnSpPr>
        <xdr:cNvPr id="92" name="Gekrümmte Verbindung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CxnSpPr>
          <a:stCxn id="90" idx="5"/>
          <a:endCxn id="106" idx="0"/>
        </xdr:cNvCxnSpPr>
      </xdr:nvCxnSpPr>
      <xdr:spPr>
        <a:xfrm rot="5400000">
          <a:off x="3377480" y="19307245"/>
          <a:ext cx="1724449" cy="164097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1139153</xdr:colOff>
      <xdr:row>64</xdr:row>
      <xdr:rowOff>233886</xdr:rowOff>
    </xdr:from>
    <xdr:to>
      <xdr:col>4</xdr:col>
      <xdr:colOff>380642</xdr:colOff>
      <xdr:row>65</xdr:row>
      <xdr:rowOff>271199</xdr:rowOff>
    </xdr:to>
    <xdr:cxnSp macro="">
      <xdr:nvCxnSpPr>
        <xdr:cNvPr id="93" name="Gekrümmte Verbindung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CxnSpPr>
          <a:stCxn id="90" idx="2"/>
          <a:endCxn id="108" idx="3"/>
        </xdr:cNvCxnSpPr>
      </xdr:nvCxnSpPr>
      <xdr:spPr>
        <a:xfrm rot="10800000" flipV="1">
          <a:off x="1910678" y="18312336"/>
          <a:ext cx="1889439" cy="323063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1494787</xdr:colOff>
      <xdr:row>63</xdr:row>
      <xdr:rowOff>4498</xdr:rowOff>
    </xdr:from>
    <xdr:to>
      <xdr:col>4</xdr:col>
      <xdr:colOff>689163</xdr:colOff>
      <xdr:row>63</xdr:row>
      <xdr:rowOff>213636</xdr:rowOff>
    </xdr:to>
    <xdr:cxnSp macro="">
      <xdr:nvCxnSpPr>
        <xdr:cNvPr id="94" name="Gekrümmte Verbindung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CxnSpPr>
          <a:stCxn id="109" idx="3"/>
          <a:endCxn id="90" idx="0"/>
        </xdr:cNvCxnSpPr>
      </xdr:nvCxnSpPr>
      <xdr:spPr>
        <a:xfrm>
          <a:off x="2266312" y="17797198"/>
          <a:ext cx="1842326" cy="209138"/>
        </a:xfrm>
        <a:prstGeom prst="curvedConnector2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202066</xdr:colOff>
      <xdr:row>64</xdr:row>
      <xdr:rowOff>233886</xdr:rowOff>
    </xdr:from>
    <xdr:to>
      <xdr:col>5</xdr:col>
      <xdr:colOff>2027296</xdr:colOff>
      <xdr:row>64</xdr:row>
      <xdr:rowOff>266437</xdr:rowOff>
    </xdr:to>
    <xdr:cxnSp macro="">
      <xdr:nvCxnSpPr>
        <xdr:cNvPr id="95" name="Gekrümmte Verbindung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CxnSpPr>
          <a:stCxn id="90" idx="6"/>
          <a:endCxn id="111" idx="1"/>
        </xdr:cNvCxnSpPr>
      </xdr:nvCxnSpPr>
      <xdr:spPr>
        <a:xfrm>
          <a:off x="4412116" y="18312336"/>
          <a:ext cx="1825230" cy="3255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536082</xdr:colOff>
      <xdr:row>65</xdr:row>
      <xdr:rowOff>254137</xdr:rowOff>
    </xdr:from>
    <xdr:to>
      <xdr:col>4</xdr:col>
      <xdr:colOff>689163</xdr:colOff>
      <xdr:row>73</xdr:row>
      <xdr:rowOff>239748</xdr:rowOff>
    </xdr:to>
    <xdr:cxnSp macro="">
      <xdr:nvCxnSpPr>
        <xdr:cNvPr id="96" name="Gekrümmte Verbindung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CxnSpPr>
          <a:stCxn id="90" idx="4"/>
          <a:endCxn id="117" idx="0"/>
        </xdr:cNvCxnSpPr>
      </xdr:nvCxnSpPr>
      <xdr:spPr>
        <a:xfrm rot="5400000">
          <a:off x="2539104" y="19320415"/>
          <a:ext cx="2271611" cy="867456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111703</xdr:colOff>
      <xdr:row>65</xdr:row>
      <xdr:rowOff>162869</xdr:rowOff>
    </xdr:from>
    <xdr:to>
      <xdr:col>5</xdr:col>
      <xdr:colOff>1245505</xdr:colOff>
      <xdr:row>70</xdr:row>
      <xdr:rowOff>58771</xdr:rowOff>
    </xdr:to>
    <xdr:cxnSp macro="">
      <xdr:nvCxnSpPr>
        <xdr:cNvPr id="97" name="Gekrümmte Verbindung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CxnSpPr>
          <a:stCxn id="90" idx="5"/>
          <a:endCxn id="116" idx="0"/>
        </xdr:cNvCxnSpPr>
      </xdr:nvCxnSpPr>
      <xdr:spPr>
        <a:xfrm rot="16200000" flipH="1">
          <a:off x="4226328" y="18622494"/>
          <a:ext cx="1324652" cy="1133802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206327</xdr:colOff>
      <xdr:row>63</xdr:row>
      <xdr:rowOff>259828</xdr:rowOff>
    </xdr:from>
    <xdr:to>
      <xdr:col>4</xdr:col>
      <xdr:colOff>380641</xdr:colOff>
      <xdr:row>64</xdr:row>
      <xdr:rowOff>233886</xdr:rowOff>
    </xdr:to>
    <xdr:cxnSp macro="">
      <xdr:nvCxnSpPr>
        <xdr:cNvPr id="98" name="Gekrümmte Verbindung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CxnSpPr>
          <a:stCxn id="112" idx="3"/>
          <a:endCxn id="90" idx="2"/>
        </xdr:cNvCxnSpPr>
      </xdr:nvCxnSpPr>
      <xdr:spPr>
        <a:xfrm>
          <a:off x="3625802" y="18052528"/>
          <a:ext cx="174314" cy="259808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686641</xdr:colOff>
      <xdr:row>65</xdr:row>
      <xdr:rowOff>254135</xdr:rowOff>
    </xdr:from>
    <xdr:to>
      <xdr:col>6</xdr:col>
      <xdr:colOff>223341</xdr:colOff>
      <xdr:row>67</xdr:row>
      <xdr:rowOff>38302</xdr:rowOff>
    </xdr:to>
    <xdr:cxnSp macro="">
      <xdr:nvCxnSpPr>
        <xdr:cNvPr id="99" name="Gekrümmte Verbindung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CxnSpPr>
          <a:stCxn id="90" idx="4"/>
          <a:endCxn id="110" idx="0"/>
        </xdr:cNvCxnSpPr>
      </xdr:nvCxnSpPr>
      <xdr:spPr>
        <a:xfrm rot="16200000" flipH="1">
          <a:off x="5149195" y="17575256"/>
          <a:ext cx="355667" cy="244182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681970</xdr:colOff>
      <xdr:row>64</xdr:row>
      <xdr:rowOff>233886</xdr:rowOff>
    </xdr:from>
    <xdr:to>
      <xdr:col>4</xdr:col>
      <xdr:colOff>380642</xdr:colOff>
      <xdr:row>66</xdr:row>
      <xdr:rowOff>61515</xdr:rowOff>
    </xdr:to>
    <xdr:cxnSp macro="">
      <xdr:nvCxnSpPr>
        <xdr:cNvPr id="100" name="Gekrümmte Verbindung 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CxnSpPr>
          <a:stCxn id="104" idx="0"/>
          <a:endCxn id="90" idx="2"/>
        </xdr:cNvCxnSpPr>
      </xdr:nvCxnSpPr>
      <xdr:spPr>
        <a:xfrm rot="5400000" flipH="1" flipV="1">
          <a:off x="3394029" y="18305377"/>
          <a:ext cx="399129" cy="413047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39477</xdr:colOff>
      <xdr:row>65</xdr:row>
      <xdr:rowOff>254136</xdr:rowOff>
    </xdr:from>
    <xdr:to>
      <xdr:col>4</xdr:col>
      <xdr:colOff>689163</xdr:colOff>
      <xdr:row>71</xdr:row>
      <xdr:rowOff>168270</xdr:rowOff>
    </xdr:to>
    <xdr:cxnSp macro="">
      <xdr:nvCxnSpPr>
        <xdr:cNvPr id="101" name="Gekrümmte Verbindung 1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CxnSpPr>
          <a:stCxn id="90" idx="4"/>
          <a:endCxn id="115" idx="3"/>
        </xdr:cNvCxnSpPr>
      </xdr:nvCxnSpPr>
      <xdr:spPr>
        <a:xfrm rot="5400000">
          <a:off x="2612291" y="18750622"/>
          <a:ext cx="1628634" cy="136406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567734</xdr:colOff>
      <xdr:row>68</xdr:row>
      <xdr:rowOff>85419</xdr:rowOff>
    </xdr:from>
    <xdr:to>
      <xdr:col>2</xdr:col>
      <xdr:colOff>1611734</xdr:colOff>
      <xdr:row>69</xdr:row>
      <xdr:rowOff>123669</xdr:rowOff>
    </xdr:to>
    <xdr:sp macro="" textlink="Stakeholder!C11">
      <xdr:nvSpPr>
        <xdr:cNvPr id="102" name="Textfeld 101" title="Key Partnership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1339259" y="1930686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833C5CBB-692C-4F7F-B386-94B1DB6D1375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1247149</xdr:colOff>
      <xdr:row>58</xdr:row>
      <xdr:rowOff>130646</xdr:rowOff>
    </xdr:from>
    <xdr:to>
      <xdr:col>3</xdr:col>
      <xdr:colOff>357574</xdr:colOff>
      <xdr:row>59</xdr:row>
      <xdr:rowOff>168896</xdr:rowOff>
    </xdr:to>
    <xdr:sp macro="" textlink="Stakeholder!C13">
      <xdr:nvSpPr>
        <xdr:cNvPr id="103" name="Textfeld 102" title="Key Partnership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/>
      </xdr:nvSpPr>
      <xdr:spPr>
        <a:xfrm>
          <a:off x="2018674" y="16494596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5BD28CF4-5D5E-4F07-95A5-6E1B379B6BA7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158568</xdr:colOff>
      <xdr:row>66</xdr:row>
      <xdr:rowOff>61515</xdr:rowOff>
    </xdr:from>
    <xdr:to>
      <xdr:col>4</xdr:col>
      <xdr:colOff>488193</xdr:colOff>
      <xdr:row>67</xdr:row>
      <xdr:rowOff>99765</xdr:rowOff>
    </xdr:to>
    <xdr:sp macro="" textlink="Stakeholder!C9">
      <xdr:nvSpPr>
        <xdr:cNvPr id="104" name="Textfeld 103" title="Key Partnership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 txBox="1"/>
      </xdr:nvSpPr>
      <xdr:spPr>
        <a:xfrm>
          <a:off x="2863668" y="18711465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6683D3F3-A34B-4644-A6BB-4565BAFD59E2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427121</xdr:colOff>
      <xdr:row>65</xdr:row>
      <xdr:rowOff>137726</xdr:rowOff>
    </xdr:from>
    <xdr:to>
      <xdr:col>5</xdr:col>
      <xdr:colOff>1471121</xdr:colOff>
      <xdr:row>66</xdr:row>
      <xdr:rowOff>175976</xdr:rowOff>
    </xdr:to>
    <xdr:sp macro="" textlink="Stakeholder!C7">
      <xdr:nvSpPr>
        <xdr:cNvPr id="105" name="Textfeld 104" title="Key Partnership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/>
      </xdr:nvSpPr>
      <xdr:spPr>
        <a:xfrm>
          <a:off x="4637171" y="18501926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F2BFDDC6-A3BF-4C7A-91C6-289BDD7515F9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Groupe 2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213658</xdr:colOff>
      <xdr:row>71</xdr:row>
      <xdr:rowOff>172819</xdr:rowOff>
    </xdr:from>
    <xdr:to>
      <xdr:col>5</xdr:col>
      <xdr:colOff>467083</xdr:colOff>
      <xdr:row>72</xdr:row>
      <xdr:rowOff>211069</xdr:rowOff>
    </xdr:to>
    <xdr:sp macro="" textlink="Stakeholder!C12">
      <xdr:nvSpPr>
        <xdr:cNvPr id="106" name="Textfeld 105" title="Key Partnership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/>
      </xdr:nvSpPr>
      <xdr:spPr>
        <a:xfrm>
          <a:off x="3633133" y="2025151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3BAA30D-A76E-4640-8093-B08DE47DDF8E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960653</xdr:colOff>
      <xdr:row>58</xdr:row>
      <xdr:rowOff>249272</xdr:rowOff>
    </xdr:from>
    <xdr:to>
      <xdr:col>5</xdr:col>
      <xdr:colOff>2004653</xdr:colOff>
      <xdr:row>60</xdr:row>
      <xdr:rowOff>1772</xdr:rowOff>
    </xdr:to>
    <xdr:sp macro="" textlink="Stakeholder!C14">
      <xdr:nvSpPr>
        <xdr:cNvPr id="107" name="Textfeld 12" title="Key Partnership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 txBox="1"/>
      </xdr:nvSpPr>
      <xdr:spPr>
        <a:xfrm>
          <a:off x="5170703" y="1661322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9D82F6AA-BCDA-4B9A-B5EB-25874236D5B2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95152</xdr:colOff>
      <xdr:row>65</xdr:row>
      <xdr:rowOff>106397</xdr:rowOff>
    </xdr:from>
    <xdr:to>
      <xdr:col>2</xdr:col>
      <xdr:colOff>1139152</xdr:colOff>
      <xdr:row>66</xdr:row>
      <xdr:rowOff>144647</xdr:rowOff>
    </xdr:to>
    <xdr:sp macro="" textlink="Stakeholder!C15">
      <xdr:nvSpPr>
        <xdr:cNvPr id="108" name="Textfeld 12" title="Key Partnership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/>
      </xdr:nvSpPr>
      <xdr:spPr>
        <a:xfrm>
          <a:off x="866677" y="184705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2F0E155-02B0-4D0E-B780-B78F4BD1F70F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450787</xdr:colOff>
      <xdr:row>62</xdr:row>
      <xdr:rowOff>125447</xdr:rowOff>
    </xdr:from>
    <xdr:to>
      <xdr:col>2</xdr:col>
      <xdr:colOff>1494787</xdr:colOff>
      <xdr:row>63</xdr:row>
      <xdr:rowOff>163696</xdr:rowOff>
    </xdr:to>
    <xdr:sp macro="" textlink="Stakeholder!C16">
      <xdr:nvSpPr>
        <xdr:cNvPr id="109" name="Textfeld 12" title="Key Partnership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/>
      </xdr:nvSpPr>
      <xdr:spPr>
        <a:xfrm>
          <a:off x="1222312" y="17632397"/>
          <a:ext cx="1044000" cy="32399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0D8EA8E-6A96-469D-BEFE-83C6B20855F4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1815891</xdr:colOff>
      <xdr:row>67</xdr:row>
      <xdr:rowOff>38303</xdr:rowOff>
    </xdr:from>
    <xdr:to>
      <xdr:col>7</xdr:col>
      <xdr:colOff>2391</xdr:colOff>
      <xdr:row>68</xdr:row>
      <xdr:rowOff>76553</xdr:rowOff>
    </xdr:to>
    <xdr:sp macro="" textlink="Stakeholder!C24">
      <xdr:nvSpPr>
        <xdr:cNvPr id="110" name="Textfeld 12" title="Key Partnership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/>
      </xdr:nvSpPr>
      <xdr:spPr>
        <a:xfrm>
          <a:off x="6025941" y="1897400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3D49803-3A87-4E1F-9F4E-677BE8081FA3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2027296</xdr:colOff>
      <xdr:row>64</xdr:row>
      <xdr:rowOff>101635</xdr:rowOff>
    </xdr:from>
    <xdr:to>
      <xdr:col>7</xdr:col>
      <xdr:colOff>213796</xdr:colOff>
      <xdr:row>65</xdr:row>
      <xdr:rowOff>139885</xdr:rowOff>
    </xdr:to>
    <xdr:sp macro="" textlink="Stakeholder!C18">
      <xdr:nvSpPr>
        <xdr:cNvPr id="111" name="Textfeld 12" title="Key Partnership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/>
      </xdr:nvSpPr>
      <xdr:spPr>
        <a:xfrm>
          <a:off x="6237346" y="18180085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BFDFA1A-DB89-4CEC-B379-F5CB265670D2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1810277</xdr:colOff>
      <xdr:row>63</xdr:row>
      <xdr:rowOff>95026</xdr:rowOff>
    </xdr:from>
    <xdr:to>
      <xdr:col>4</xdr:col>
      <xdr:colOff>206327</xdr:colOff>
      <xdr:row>64</xdr:row>
      <xdr:rowOff>133276</xdr:rowOff>
    </xdr:to>
    <xdr:sp macro="" textlink="Stakeholder!C19">
      <xdr:nvSpPr>
        <xdr:cNvPr id="112" name="Textfeld 12" title="Key Partnership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/>
      </xdr:nvSpPr>
      <xdr:spPr>
        <a:xfrm>
          <a:off x="2581802" y="17887726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9066B0E-44F8-41AE-B354-02AA01C2BC63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20581</xdr:colOff>
      <xdr:row>55</xdr:row>
      <xdr:rowOff>228377</xdr:rowOff>
    </xdr:from>
    <xdr:to>
      <xdr:col>5</xdr:col>
      <xdr:colOff>274006</xdr:colOff>
      <xdr:row>56</xdr:row>
      <xdr:rowOff>266627</xdr:rowOff>
    </xdr:to>
    <xdr:sp macro="" textlink="Stakeholder!C17">
      <xdr:nvSpPr>
        <xdr:cNvPr id="113" name="Textfeld 12" title="Key Partnership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/>
      </xdr:nvSpPr>
      <xdr:spPr>
        <a:xfrm>
          <a:off x="3440056" y="1573507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E6FC7C8-803B-4017-92EF-882DB8D1A1F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1498506</xdr:colOff>
      <xdr:row>61</xdr:row>
      <xdr:rowOff>134972</xdr:rowOff>
    </xdr:from>
    <xdr:to>
      <xdr:col>6</xdr:col>
      <xdr:colOff>427956</xdr:colOff>
      <xdr:row>62</xdr:row>
      <xdr:rowOff>173223</xdr:rowOff>
    </xdr:to>
    <xdr:sp macro="" textlink="Stakeholder!C21">
      <xdr:nvSpPr>
        <xdr:cNvPr id="114" name="Textfeld 12" title="Key Partnership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/>
      </xdr:nvSpPr>
      <xdr:spPr>
        <a:xfrm>
          <a:off x="5708556" y="17356172"/>
          <a:ext cx="1044000" cy="32400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495F17B-6384-42A5-A2CA-0D5BABFB106A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929052</xdr:colOff>
      <xdr:row>71</xdr:row>
      <xdr:rowOff>3468</xdr:rowOff>
    </xdr:from>
    <xdr:to>
      <xdr:col>3</xdr:col>
      <xdr:colOff>39477</xdr:colOff>
      <xdr:row>72</xdr:row>
      <xdr:rowOff>41718</xdr:rowOff>
    </xdr:to>
    <xdr:sp macro="" textlink="Stakeholder!C22">
      <xdr:nvSpPr>
        <xdr:cNvPr id="115" name="Textfeld 12" title="Key Partnership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/>
      </xdr:nvSpPr>
      <xdr:spPr>
        <a:xfrm>
          <a:off x="1700577" y="20082168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9C930E8-E53D-414C-B2D6-76A8F8199BA0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723504</xdr:colOff>
      <xdr:row>70</xdr:row>
      <xdr:rowOff>58772</xdr:rowOff>
    </xdr:from>
    <xdr:to>
      <xdr:col>5</xdr:col>
      <xdr:colOff>1767504</xdr:colOff>
      <xdr:row>71</xdr:row>
      <xdr:rowOff>97022</xdr:rowOff>
    </xdr:to>
    <xdr:sp macro="" textlink="Stakeholder!C23">
      <xdr:nvSpPr>
        <xdr:cNvPr id="116" name="Textfeld 12" title="Key Partnership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 txBox="1"/>
      </xdr:nvSpPr>
      <xdr:spPr>
        <a:xfrm>
          <a:off x="4933554" y="1985172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8B79D0F-8099-4437-BCBD-2532AF56DF02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12681</xdr:colOff>
      <xdr:row>73</xdr:row>
      <xdr:rowOff>239747</xdr:rowOff>
    </xdr:from>
    <xdr:to>
      <xdr:col>4</xdr:col>
      <xdr:colOff>342306</xdr:colOff>
      <xdr:row>74</xdr:row>
      <xdr:rowOff>277997</xdr:rowOff>
    </xdr:to>
    <xdr:sp macro="" textlink="Stakeholder!C20">
      <xdr:nvSpPr>
        <xdr:cNvPr id="117" name="Textfeld 12" title="Key Partnership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2717781" y="2088994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11D9D28-4DD8-41E2-82AA-2435CF0D6AF0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503451</xdr:colOff>
      <xdr:row>63</xdr:row>
      <xdr:rowOff>82293</xdr:rowOff>
    </xdr:from>
    <xdr:to>
      <xdr:col>5</xdr:col>
      <xdr:colOff>1547451</xdr:colOff>
      <xdr:row>64</xdr:row>
      <xdr:rowOff>120543</xdr:rowOff>
    </xdr:to>
    <xdr:sp macro="" textlink="Stakeholder!C8">
      <xdr:nvSpPr>
        <xdr:cNvPr id="118" name="Textfeld 117" title="Key Partnership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/>
      </xdr:nvSpPr>
      <xdr:spPr>
        <a:xfrm>
          <a:off x="4713501" y="1787499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46B5466-6870-423F-880B-146DFD8120A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523062</xdr:colOff>
      <xdr:row>67</xdr:row>
      <xdr:rowOff>215094</xdr:rowOff>
    </xdr:from>
    <xdr:to>
      <xdr:col>5</xdr:col>
      <xdr:colOff>1567062</xdr:colOff>
      <xdr:row>68</xdr:row>
      <xdr:rowOff>253344</xdr:rowOff>
    </xdr:to>
    <xdr:sp macro="" textlink="Stakeholder!C25">
      <xdr:nvSpPr>
        <xdr:cNvPr id="119" name="Textfeld 12" title="Key Partnership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4733112" y="1915079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A223AC68-263A-46AC-BC87-3E21DA48F964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53815</xdr:colOff>
      <xdr:row>68</xdr:row>
      <xdr:rowOff>201559</xdr:rowOff>
    </xdr:from>
    <xdr:to>
      <xdr:col>5</xdr:col>
      <xdr:colOff>307240</xdr:colOff>
      <xdr:row>69</xdr:row>
      <xdr:rowOff>239809</xdr:rowOff>
    </xdr:to>
    <xdr:sp macro="" textlink="Stakeholder!C10">
      <xdr:nvSpPr>
        <xdr:cNvPr id="120" name="Textfeld 119" title="Key Partnership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 txBox="1"/>
      </xdr:nvSpPr>
      <xdr:spPr>
        <a:xfrm>
          <a:off x="3473290" y="1942300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>
          <a:noAutofit/>
        </a:bodyPr>
        <a:lstStyle/>
        <a:p>
          <a:pPr algn="ctr"/>
          <a:fld id="{7145FD8A-FFDD-4A9D-BCB1-BC2F629AA30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545103</xdr:colOff>
      <xdr:row>56</xdr:row>
      <xdr:rowOff>266627</xdr:rowOff>
    </xdr:from>
    <xdr:to>
      <xdr:col>5</xdr:col>
      <xdr:colOff>111702</xdr:colOff>
      <xdr:row>64</xdr:row>
      <xdr:rowOff>13549</xdr:rowOff>
    </xdr:to>
    <xdr:cxnSp macro="">
      <xdr:nvCxnSpPr>
        <xdr:cNvPr id="121" name="Gekrümmte Verbindung 120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CxnSpPr>
          <a:stCxn id="90" idx="7"/>
          <a:endCxn id="113" idx="2"/>
        </xdr:cNvCxnSpPr>
      </xdr:nvCxnSpPr>
      <xdr:spPr>
        <a:xfrm rot="16200000" flipV="1">
          <a:off x="3126704" y="16896951"/>
          <a:ext cx="2032922" cy="357174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173286</xdr:colOff>
      <xdr:row>60</xdr:row>
      <xdr:rowOff>236457</xdr:rowOff>
    </xdr:from>
    <xdr:to>
      <xdr:col>5</xdr:col>
      <xdr:colOff>426711</xdr:colOff>
      <xdr:row>61</xdr:row>
      <xdr:rowOff>274707</xdr:rowOff>
    </xdr:to>
    <xdr:sp macro="" textlink="Stakeholder!C6">
      <xdr:nvSpPr>
        <xdr:cNvPr id="122" name="Textfeld 121" title="Key Partnership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 txBox="1"/>
      </xdr:nvSpPr>
      <xdr:spPr>
        <a:xfrm>
          <a:off x="3592761" y="1717190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AD2C7169-238A-48DA-A35C-701FEC7490D7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Groupe 1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476250</xdr:colOff>
      <xdr:row>54</xdr:row>
      <xdr:rowOff>77881</xdr:rowOff>
    </xdr:from>
    <xdr:to>
      <xdr:col>5</xdr:col>
      <xdr:colOff>831476</xdr:colOff>
      <xdr:row>55</xdr:row>
      <xdr:rowOff>103627</xdr:rowOff>
    </xdr:to>
    <xdr:sp macro="" textlink="' '!A53">
      <xdr:nvSpPr>
        <xdr:cNvPr id="138" name="Textfeld 13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 txBox="1"/>
      </xdr:nvSpPr>
      <xdr:spPr>
        <a:xfrm>
          <a:off x="3181350" y="15298831"/>
          <a:ext cx="186017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1FE6B026-E8D7-42F9-A0F2-B2E6B7F953EF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Wider environment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382987</xdr:colOff>
      <xdr:row>62</xdr:row>
      <xdr:rowOff>9776</xdr:rowOff>
    </xdr:from>
    <xdr:to>
      <xdr:col>5</xdr:col>
      <xdr:colOff>204759</xdr:colOff>
      <xdr:row>63</xdr:row>
      <xdr:rowOff>35522</xdr:rowOff>
    </xdr:to>
    <xdr:sp macro="" textlink="' '!A55">
      <xdr:nvSpPr>
        <xdr:cNvPr id="139" name="Textfeld 13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 txBox="1"/>
      </xdr:nvSpPr>
      <xdr:spPr>
        <a:xfrm>
          <a:off x="3802462" y="17516726"/>
          <a:ext cx="61234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B7AA6A3B-F256-4F0C-BF2D-FC6DD9145824}" type="TxLink">
            <a:rPr lang="de-CH" sz="1400" b="1">
              <a:solidFill>
                <a:schemeClr val="tx1">
                  <a:lumMod val="75000"/>
                  <a:lumOff val="2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Internal</a:t>
          </a:fld>
          <a:endParaRPr lang="de-CH" sz="1400" b="1">
            <a:solidFill>
              <a:schemeClr val="tx1">
                <a:lumMod val="75000"/>
                <a:lumOff val="2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678558</xdr:colOff>
      <xdr:row>66</xdr:row>
      <xdr:rowOff>17367</xdr:rowOff>
    </xdr:from>
    <xdr:to>
      <xdr:col>4</xdr:col>
      <xdr:colOff>770040</xdr:colOff>
      <xdr:row>67</xdr:row>
      <xdr:rowOff>105883</xdr:rowOff>
    </xdr:to>
    <xdr:cxnSp macro="">
      <xdr:nvCxnSpPr>
        <xdr:cNvPr id="140" name="Gekrümmte Verbindung 139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CxnSpPr/>
      </xdr:nvCxnSpPr>
      <xdr:spPr>
        <a:xfrm rot="5400000">
          <a:off x="3599454" y="18451521"/>
          <a:ext cx="374266" cy="805857"/>
        </a:xfrm>
        <a:prstGeom prst="curvedConnector3">
          <a:avLst>
            <a:gd name="adj1" fmla="val 16108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9524</xdr:colOff>
      <xdr:row>27</xdr:row>
      <xdr:rowOff>95250</xdr:rowOff>
    </xdr:from>
    <xdr:to>
      <xdr:col>6</xdr:col>
      <xdr:colOff>714375</xdr:colOff>
      <xdr:row>28</xdr:row>
      <xdr:rowOff>214932</xdr:rowOff>
    </xdr:to>
    <xdr:sp macro="" textlink="' '!A101">
      <xdr:nvSpPr>
        <xdr:cNvPr id="125" name="TextBox 12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 txBox="1"/>
      </xdr:nvSpPr>
      <xdr:spPr>
        <a:xfrm>
          <a:off x="4219574" y="77628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8DAAE0DA-C361-47AE-89C4-B2A2C1E6B0B4}" type="TxLink">
            <a:rPr lang="fr-CH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Manage closely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573805</xdr:colOff>
      <xdr:row>66</xdr:row>
      <xdr:rowOff>17367</xdr:rowOff>
    </xdr:from>
    <xdr:to>
      <xdr:col>4</xdr:col>
      <xdr:colOff>770040</xdr:colOff>
      <xdr:row>68</xdr:row>
      <xdr:rowOff>207677</xdr:rowOff>
    </xdr:to>
    <xdr:cxnSp macro="">
      <xdr:nvCxnSpPr>
        <xdr:cNvPr id="141" name="Gekrümmte Verbindung 140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CxnSpPr/>
      </xdr:nvCxnSpPr>
      <xdr:spPr>
        <a:xfrm rot="5400000">
          <a:off x="3710493" y="18950104"/>
          <a:ext cx="761810" cy="19623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1609725</xdr:colOff>
      <xdr:row>65</xdr:row>
      <xdr:rowOff>213491</xdr:rowOff>
    </xdr:from>
    <xdr:to>
      <xdr:col>4</xdr:col>
      <xdr:colOff>553666</xdr:colOff>
      <xdr:row>68</xdr:row>
      <xdr:rowOff>253536</xdr:rowOff>
    </xdr:to>
    <xdr:cxnSp macro="">
      <xdr:nvCxnSpPr>
        <xdr:cNvPr id="142" name="Gekrümmte Verbindung 141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CxnSpPr/>
      </xdr:nvCxnSpPr>
      <xdr:spPr>
        <a:xfrm rot="5400000">
          <a:off x="2728548" y="18230393"/>
          <a:ext cx="897295" cy="159189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689164</xdr:colOff>
      <xdr:row>60</xdr:row>
      <xdr:rowOff>1772</xdr:rowOff>
    </xdr:from>
    <xdr:to>
      <xdr:col>5</xdr:col>
      <xdr:colOff>1482654</xdr:colOff>
      <xdr:row>63</xdr:row>
      <xdr:rowOff>213636</xdr:rowOff>
    </xdr:to>
    <xdr:cxnSp macro="">
      <xdr:nvCxnSpPr>
        <xdr:cNvPr id="143" name="Gekrümmte Verbindung 142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CxnSpPr>
          <a:stCxn id="90" idx="0"/>
          <a:endCxn id="107" idx="2"/>
        </xdr:cNvCxnSpPr>
      </xdr:nvCxnSpPr>
      <xdr:spPr>
        <a:xfrm rot="5400000" flipH="1" flipV="1">
          <a:off x="4366115" y="16679746"/>
          <a:ext cx="1069114" cy="158406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356847</xdr:colOff>
      <xdr:row>64</xdr:row>
      <xdr:rowOff>49373</xdr:rowOff>
    </xdr:from>
    <xdr:to>
      <xdr:col>5</xdr:col>
      <xdr:colOff>890928</xdr:colOff>
      <xdr:row>65</xdr:row>
      <xdr:rowOff>132650</xdr:rowOff>
    </xdr:to>
    <xdr:cxnSp macro="">
      <xdr:nvCxnSpPr>
        <xdr:cNvPr id="144" name="Gekrümmte Verbindung 143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CxnSpPr/>
      </xdr:nvCxnSpPr>
      <xdr:spPr>
        <a:xfrm rot="5400000" flipH="1" flipV="1">
          <a:off x="3896949" y="17292821"/>
          <a:ext cx="369027" cy="2039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770040</xdr:colOff>
      <xdr:row>66</xdr:row>
      <xdr:rowOff>17365</xdr:rowOff>
    </xdr:from>
    <xdr:to>
      <xdr:col>5</xdr:col>
      <xdr:colOff>1043052</xdr:colOff>
      <xdr:row>67</xdr:row>
      <xdr:rowOff>221210</xdr:rowOff>
    </xdr:to>
    <xdr:cxnSp macro="">
      <xdr:nvCxnSpPr>
        <xdr:cNvPr id="145" name="Gekrümmte Verbindung 14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CxnSpPr/>
      </xdr:nvCxnSpPr>
      <xdr:spPr>
        <a:xfrm rot="16200000" flipH="1">
          <a:off x="4476511" y="18380319"/>
          <a:ext cx="489595" cy="1063587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693276</xdr:colOff>
      <xdr:row>61</xdr:row>
      <xdr:rowOff>280823</xdr:rowOff>
    </xdr:from>
    <xdr:to>
      <xdr:col>5</xdr:col>
      <xdr:colOff>195840</xdr:colOff>
      <xdr:row>64</xdr:row>
      <xdr:rowOff>66490</xdr:rowOff>
    </xdr:to>
    <xdr:cxnSp macro="">
      <xdr:nvCxnSpPr>
        <xdr:cNvPr id="146" name="Gekrümmte Verbindung 145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CxnSpPr/>
      </xdr:nvCxnSpPr>
      <xdr:spPr>
        <a:xfrm rot="16200000" flipH="1">
          <a:off x="3937862" y="17676912"/>
          <a:ext cx="642917" cy="293139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195839</xdr:colOff>
      <xdr:row>65</xdr:row>
      <xdr:rowOff>213491</xdr:rowOff>
    </xdr:from>
    <xdr:to>
      <xdr:col>5</xdr:col>
      <xdr:colOff>425110</xdr:colOff>
      <xdr:row>66</xdr:row>
      <xdr:rowOff>20093</xdr:rowOff>
    </xdr:to>
    <xdr:cxnSp macro="">
      <xdr:nvCxnSpPr>
        <xdr:cNvPr id="147" name="Gekrümmte Verbindung 146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CxnSpPr/>
      </xdr:nvCxnSpPr>
      <xdr:spPr>
        <a:xfrm rot="16200000" flipH="1">
          <a:off x="4474349" y="18509231"/>
          <a:ext cx="92352" cy="229271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553666</xdr:colOff>
      <xdr:row>65</xdr:row>
      <xdr:rowOff>213490</xdr:rowOff>
    </xdr:from>
    <xdr:to>
      <xdr:col>4</xdr:col>
      <xdr:colOff>573806</xdr:colOff>
      <xdr:row>68</xdr:row>
      <xdr:rowOff>207675</xdr:rowOff>
    </xdr:to>
    <xdr:cxnSp macro="">
      <xdr:nvCxnSpPr>
        <xdr:cNvPr id="148" name="Gekrümmte Verbindung 14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CxnSpPr/>
      </xdr:nvCxnSpPr>
      <xdr:spPr>
        <a:xfrm rot="16200000" flipH="1">
          <a:off x="3557493" y="18993338"/>
          <a:ext cx="851435" cy="20140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380641</xdr:colOff>
      <xdr:row>63</xdr:row>
      <xdr:rowOff>213636</xdr:rowOff>
    </xdr:from>
    <xdr:to>
      <xdr:col>5</xdr:col>
      <xdr:colOff>202066</xdr:colOff>
      <xdr:row>65</xdr:row>
      <xdr:rowOff>254136</xdr:rowOff>
    </xdr:to>
    <xdr:sp macro="" textlink="' '!A56">
      <xdr:nvSpPr>
        <xdr:cNvPr id="90" name="Ellipse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>
        <a:xfrm>
          <a:off x="3800116" y="18006336"/>
          <a:ext cx="612000" cy="612000"/>
        </a:xfrm>
        <a:prstGeom prst="ellipse">
          <a:avLst/>
        </a:prstGeom>
        <a:ln>
          <a:noFill/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>
          <a:noAutofit/>
        </a:bodyPr>
        <a:lstStyle/>
        <a:p>
          <a:pPr algn="ctr"/>
          <a:fld id="{E6231127-6C08-4D6F-8967-184EA1D91DF2}" type="TxLink">
            <a:rPr lang="de-CH" sz="1400" b="1">
              <a:solidFill>
                <a:srgbClr val="C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Us</a:t>
          </a:fld>
          <a:endParaRPr lang="de-CH" sz="1400" b="1">
            <a:solidFill>
              <a:srgbClr val="C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66675</xdr:colOff>
      <xdr:row>47</xdr:row>
      <xdr:rowOff>219075</xdr:rowOff>
    </xdr:from>
    <xdr:to>
      <xdr:col>0</xdr:col>
      <xdr:colOff>390675</xdr:colOff>
      <xdr:row>48</xdr:row>
      <xdr:rowOff>258790</xdr:rowOff>
    </xdr:to>
    <xdr:grpSp>
      <xdr:nvGrpSpPr>
        <xdr:cNvPr id="155" name="Gruppieren 154">
          <a:hlinkClick xmlns:r="http://schemas.openxmlformats.org/officeDocument/2006/relationships" r:id="rId3" tooltip="to top"/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GrpSpPr/>
      </xdr:nvGrpSpPr>
      <xdr:grpSpPr>
        <a:xfrm>
          <a:off x="66675" y="13653135"/>
          <a:ext cx="324000" cy="321655"/>
          <a:chOff x="66675" y="4972050"/>
          <a:chExt cx="324000" cy="325465"/>
        </a:xfrm>
      </xdr:grpSpPr>
      <xdr:sp macro="" textlink="">
        <xdr:nvSpPr>
          <xdr:cNvPr id="156" name="Rechteck 155">
            <a:extLst>
              <a:ext uri="{FF2B5EF4-FFF2-40B4-BE49-F238E27FC236}">
                <a16:creationId xmlns:a16="http://schemas.microsoft.com/office/drawing/2014/main" id="{00000000-0008-0000-0200-00009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7" name="Pfeil nach oben 156">
            <a:extLst>
              <a:ext uri="{FF2B5EF4-FFF2-40B4-BE49-F238E27FC236}">
                <a16:creationId xmlns:a16="http://schemas.microsoft.com/office/drawing/2014/main" id="{00000000-0008-0000-0200-00009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74</xdr:row>
      <xdr:rowOff>247650</xdr:rowOff>
    </xdr:from>
    <xdr:to>
      <xdr:col>0</xdr:col>
      <xdr:colOff>390675</xdr:colOff>
      <xdr:row>76</xdr:row>
      <xdr:rowOff>1615</xdr:rowOff>
    </xdr:to>
    <xdr:grpSp>
      <xdr:nvGrpSpPr>
        <xdr:cNvPr id="158" name="Gruppieren 157">
          <a:hlinkClick xmlns:r="http://schemas.openxmlformats.org/officeDocument/2006/relationships" r:id="rId3" tooltip="to top"/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GrpSpPr/>
      </xdr:nvGrpSpPr>
      <xdr:grpSpPr>
        <a:xfrm>
          <a:off x="66675" y="21019770"/>
          <a:ext cx="324000" cy="317845"/>
          <a:chOff x="66675" y="4972050"/>
          <a:chExt cx="324000" cy="325465"/>
        </a:xfrm>
      </xdr:grpSpPr>
      <xdr:sp macro="" textlink="">
        <xdr:nvSpPr>
          <xdr:cNvPr id="159" name="Rechteck 158">
            <a:extLst>
              <a:ext uri="{FF2B5EF4-FFF2-40B4-BE49-F238E27FC236}">
                <a16:creationId xmlns:a16="http://schemas.microsoft.com/office/drawing/2014/main" id="{00000000-0008-0000-0200-00009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0" name="Pfeil nach oben 159">
            <a:extLst>
              <a:ext uri="{FF2B5EF4-FFF2-40B4-BE49-F238E27FC236}">
                <a16:creationId xmlns:a16="http://schemas.microsoft.com/office/drawing/2014/main" id="{00000000-0008-0000-0200-0000A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</xdr:col>
      <xdr:colOff>438149</xdr:colOff>
      <xdr:row>27</xdr:row>
      <xdr:rowOff>95250</xdr:rowOff>
    </xdr:from>
    <xdr:to>
      <xdr:col>4</xdr:col>
      <xdr:colOff>609600</xdr:colOff>
      <xdr:row>28</xdr:row>
      <xdr:rowOff>214932</xdr:rowOff>
    </xdr:to>
    <xdr:sp macro="" textlink="' '!A98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209674" y="77628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B58BDA8E-1295-4B0B-9482-22F1C4964BE7}" type="TxLink">
            <a:rPr lang="fr-CH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Keep satisfied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447674</xdr:colOff>
      <xdr:row>46</xdr:row>
      <xdr:rowOff>114300</xdr:rowOff>
    </xdr:from>
    <xdr:to>
      <xdr:col>4</xdr:col>
      <xdr:colOff>619125</xdr:colOff>
      <xdr:row>47</xdr:row>
      <xdr:rowOff>233982</xdr:rowOff>
    </xdr:to>
    <xdr:sp macro="" textlink="' '!A99">
      <xdr:nvSpPr>
        <xdr:cNvPr id="123" name="TextBox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/>
      </xdr:nvSpPr>
      <xdr:spPr>
        <a:xfrm>
          <a:off x="1219199" y="132111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CB2FD229-F6D0-403E-B037-7C0C8C86D006}" type="TxLink">
            <a:rPr lang="fr-CH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Monitor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771524</xdr:colOff>
      <xdr:row>46</xdr:row>
      <xdr:rowOff>114300</xdr:rowOff>
    </xdr:from>
    <xdr:to>
      <xdr:col>6</xdr:col>
      <xdr:colOff>685800</xdr:colOff>
      <xdr:row>47</xdr:row>
      <xdr:rowOff>233982</xdr:rowOff>
    </xdr:to>
    <xdr:sp macro="" textlink="' '!A100">
      <xdr:nvSpPr>
        <xdr:cNvPr id="124" name="TextBox 123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/>
      </xdr:nvSpPr>
      <xdr:spPr>
        <a:xfrm>
          <a:off x="4190999" y="132111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1BCD73A0-C635-4DEF-B8DD-2885AE8D03AB}" type="TxLink">
            <a:rPr lang="fr-CH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Keep informed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136337</xdr:colOff>
      <xdr:row>26</xdr:row>
      <xdr:rowOff>190500</xdr:rowOff>
    </xdr:from>
    <xdr:to>
      <xdr:col>7</xdr:col>
      <xdr:colOff>250453</xdr:colOff>
      <xdr:row>49</xdr:row>
      <xdr:rowOff>38100</xdr:rowOff>
    </xdr:to>
    <xdr:graphicFrame macro="">
      <xdr:nvGraphicFramePr>
        <xdr:cNvPr id="75" name="Diagramm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1447800</xdr:colOff>
      <xdr:row>72</xdr:row>
      <xdr:rowOff>190500</xdr:rowOff>
    </xdr:from>
    <xdr:to>
      <xdr:col>8</xdr:col>
      <xdr:colOff>533400</xdr:colOff>
      <xdr:row>72</xdr:row>
      <xdr:rowOff>190500</xdr:rowOff>
    </xdr:to>
    <xdr:cxnSp macro="">
      <xdr:nvCxnSpPr>
        <xdr:cNvPr id="126" name="Gerade Verbindung mit Pfeil 125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CxnSpPr/>
      </xdr:nvCxnSpPr>
      <xdr:spPr>
        <a:xfrm>
          <a:off x="8515350" y="20440650"/>
          <a:ext cx="685800" cy="0"/>
        </a:xfrm>
        <a:prstGeom prst="straightConnector1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1447800</xdr:colOff>
      <xdr:row>73</xdr:row>
      <xdr:rowOff>209550</xdr:rowOff>
    </xdr:from>
    <xdr:to>
      <xdr:col>8</xdr:col>
      <xdr:colOff>533400</xdr:colOff>
      <xdr:row>73</xdr:row>
      <xdr:rowOff>209550</xdr:rowOff>
    </xdr:to>
    <xdr:cxnSp macro="">
      <xdr:nvCxnSpPr>
        <xdr:cNvPr id="127" name="Gerade Verbindung mit Pfeil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CxnSpPr/>
      </xdr:nvCxnSpPr>
      <xdr:spPr>
        <a:xfrm>
          <a:off x="8515350" y="20745450"/>
          <a:ext cx="685800" cy="0"/>
        </a:xfrm>
        <a:prstGeom prst="straightConnector1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1447800</xdr:colOff>
      <xdr:row>74</xdr:row>
      <xdr:rowOff>200025</xdr:rowOff>
    </xdr:from>
    <xdr:to>
      <xdr:col>8</xdr:col>
      <xdr:colOff>533400</xdr:colOff>
      <xdr:row>74</xdr:row>
      <xdr:rowOff>200025</xdr:rowOff>
    </xdr:to>
    <xdr:cxnSp macro="">
      <xdr:nvCxnSpPr>
        <xdr:cNvPr id="128" name="Gerade Verbindung mit Pfeil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CxnSpPr/>
      </xdr:nvCxnSpPr>
      <xdr:spPr>
        <a:xfrm>
          <a:off x="8515350" y="21021675"/>
          <a:ext cx="685800" cy="0"/>
        </a:xfrm>
        <a:prstGeom prst="straightConnector1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0</xdr:row>
          <xdr:rowOff>0</xdr:rowOff>
        </xdr:from>
        <xdr:to>
          <xdr:col>9</xdr:col>
          <xdr:colOff>464820</xdr:colOff>
          <xdr:row>0</xdr:row>
          <xdr:rowOff>518160</xdr:rowOff>
        </xdr:to>
        <xdr:pic>
          <xdr:nvPicPr>
            <xdr:cNvPr id="129" name="Grafik 56">
              <a:extLst>
                <a:ext uri="{FF2B5EF4-FFF2-40B4-BE49-F238E27FC236}">
                  <a16:creationId xmlns:a16="http://schemas.microsoft.com/office/drawing/2014/main" id="{00000000-0008-0000-0200-00008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195798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9306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76200</xdr:colOff>
      <xdr:row>5</xdr:row>
      <xdr:rowOff>14287</xdr:rowOff>
    </xdr:from>
    <xdr:to>
      <xdr:col>0</xdr:col>
      <xdr:colOff>400200</xdr:colOff>
      <xdr:row>6</xdr:row>
      <xdr:rowOff>44477</xdr:rowOff>
    </xdr:to>
    <xdr:sp macro="" textlink="">
      <xdr:nvSpPr>
        <xdr:cNvPr id="131" name="Rechteck 27">
          <a:hlinkClick xmlns:r="http://schemas.openxmlformats.org/officeDocument/2006/relationships" r:id="rId6" tooltip="Business Model"/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Aspect="1"/>
        </xdr:cNvSpPr>
      </xdr:nvSpPr>
      <xdr:spPr>
        <a:xfrm>
          <a:off x="76200" y="1443037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  <xdr:twoCellAnchor>
    <xdr:from>
      <xdr:col>8</xdr:col>
      <xdr:colOff>1504950</xdr:colOff>
      <xdr:row>1</xdr:row>
      <xdr:rowOff>49950</xdr:rowOff>
    </xdr:from>
    <xdr:to>
      <xdr:col>9</xdr:col>
      <xdr:colOff>458550</xdr:colOff>
      <xdr:row>2</xdr:row>
      <xdr:rowOff>48975</xdr:rowOff>
    </xdr:to>
    <xdr:grpSp>
      <xdr:nvGrpSpPr>
        <xdr:cNvPr id="4" name="Gruppier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10412730" y="583350"/>
          <a:ext cx="736680" cy="174285"/>
          <a:chOff x="10172700" y="583350"/>
          <a:chExt cx="687150" cy="180000"/>
        </a:xfrm>
      </xdr:grpSpPr>
      <xdr:grpSp>
        <xdr:nvGrpSpPr>
          <xdr:cNvPr id="21" name="Gruppieren 20">
            <a:hlinkClick xmlns:r="http://schemas.openxmlformats.org/officeDocument/2006/relationships" r:id="rId7" tooltip="Help"/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GrpSpPr/>
        </xdr:nvGrpSpPr>
        <xdr:grpSpPr>
          <a:xfrm>
            <a:off x="10687050" y="590550"/>
            <a:ext cx="172800" cy="172800"/>
            <a:chOff x="8105775" y="571500"/>
            <a:chExt cx="172800" cy="172800"/>
          </a:xfrm>
        </xdr:grpSpPr>
        <xdr:sp macro="" textlink="">
          <xdr:nvSpPr>
            <xdr:cNvPr id="22" name="Rechteck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23" name="Textfeld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130" name="Rechteck 129">
            <a:extLst>
              <a:ext uri="{FF2B5EF4-FFF2-40B4-BE49-F238E27FC236}">
                <a16:creationId xmlns:a16="http://schemas.microsoft.com/office/drawing/2014/main" id="{00000000-0008-0000-0200-000082000000}"/>
              </a:ext>
            </a:extLst>
          </xdr:cNvPr>
          <xdr:cNvSpPr>
            <a:spLocks/>
          </xdr:cNvSpPr>
        </xdr:nvSpPr>
        <xdr:spPr>
          <a:xfrm>
            <a:off x="10172700" y="583350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132" name="Rechteck 131">
            <a:extLst>
              <a:ext uri="{FF2B5EF4-FFF2-40B4-BE49-F238E27FC236}">
                <a16:creationId xmlns:a16="http://schemas.microsoft.com/office/drawing/2014/main" id="{00000000-0008-0000-0200-000084000000}"/>
              </a:ext>
            </a:extLst>
          </xdr:cNvPr>
          <xdr:cNvSpPr>
            <a:spLocks noChangeAspect="1"/>
          </xdr:cNvSpPr>
        </xdr:nvSpPr>
        <xdr:spPr>
          <a:xfrm>
            <a:off x="10378440" y="583350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8" tooltip="Graph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6675" y="847725"/>
          <a:ext cx="324000" cy="325465"/>
          <a:chOff x="12382500" y="2152650"/>
          <a:chExt cx="324000" cy="325465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428625</xdr:colOff>
      <xdr:row>6</xdr:row>
      <xdr:rowOff>47625</xdr:rowOff>
    </xdr:from>
    <xdr:to>
      <xdr:col>6</xdr:col>
      <xdr:colOff>714375</xdr:colOff>
      <xdr:row>13</xdr:row>
      <xdr:rowOff>2686892</xdr:rowOff>
    </xdr:to>
    <xdr:graphicFrame macro="">
      <xdr:nvGraphicFramePr>
        <xdr:cNvPr id="72" name="Chart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643870</xdr:colOff>
      <xdr:row>13</xdr:row>
      <xdr:rowOff>3570</xdr:rowOff>
    </xdr:to>
    <xdr:sp macro="" textlink="">
      <xdr:nvSpPr>
        <xdr:cNvPr id="4" name="Abgerundetes Rechteck 3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053470" y="2219325"/>
          <a:ext cx="1296000" cy="396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648475</xdr:colOff>
      <xdr:row>13</xdr:row>
      <xdr:rowOff>2043825</xdr:rowOff>
    </xdr:to>
    <xdr:sp macro="" textlink="">
      <xdr:nvSpPr>
        <xdr:cNvPr id="5" name="Abgerundetes Rechteck 4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058075" y="4267200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6" name="Abgerundetes Rechteck 5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3743404" y="5457825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>
              <a:latin typeface="Calibri Light" panose="020F0302020204030204" pitchFamily="34" charset="0"/>
              <a:cs typeface="Calibri Light" panose="020F0302020204030204" pitchFamily="34" charset="0"/>
            </a:rPr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7" name="Abgerundetes Rechteck 6">
          <a:hlinkClick xmlns:r="http://schemas.openxmlformats.org/officeDocument/2006/relationships" r:id="rId5" tooltip="PESTEL - Environmental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433370" y="4267200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13</xdr:row>
      <xdr:rowOff>3570</xdr:rowOff>
    </xdr:to>
    <xdr:sp macro="" textlink="">
      <xdr:nvSpPr>
        <xdr:cNvPr id="8" name="Abgerundetes Rechteck 7">
          <a:hlinkClick xmlns:r="http://schemas.openxmlformats.org/officeDocument/2006/relationships" r:id="rId6" tooltip="PESTEL - Legal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423687" y="2219325"/>
          <a:ext cx="1296000" cy="396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9" name="Abgerundetes Rechteck 8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715304" y="847725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35" name="Gruppier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/>
      </xdr:nvGrpSpPr>
      <xdr:grpSpPr>
        <a:xfrm>
          <a:off x="3835124" y="1301660"/>
          <a:ext cx="1224000" cy="144000"/>
          <a:chOff x="10779915" y="1913165"/>
          <a:chExt cx="1224000" cy="144000"/>
        </a:xfrm>
      </xdr:grpSpPr>
      <xdr:sp macro="" textlink="$I$16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7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8">
        <xdr:nvSpPr>
          <xdr:cNvPr id="13" name="Abgerundetes Rechteck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607870</xdr:colOff>
      <xdr:row>13</xdr:row>
      <xdr:rowOff>209314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6251395" y="2610394"/>
          <a:ext cx="1260195" cy="144000"/>
          <a:chOff x="492917" y="1313089"/>
          <a:chExt cx="860818" cy="229961"/>
        </a:xfrm>
      </xdr:grpSpPr>
      <xdr:sp macro="" textlink="$I$30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31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32">
        <xdr:nvSpPr>
          <xdr:cNvPr id="17" name="Abgerundetes Rechteck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612475</xdr:colOff>
      <xdr:row>13</xdr:row>
      <xdr:rowOff>2257189</xdr:rowOff>
    </xdr:to>
    <xdr:grpSp>
      <xdr:nvGrpSpPr>
        <xdr:cNvPr id="18" name="Gruppieren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6256000" y="4658269"/>
          <a:ext cx="1260195" cy="144000"/>
          <a:chOff x="492917" y="1313089"/>
          <a:chExt cx="860818" cy="229961"/>
        </a:xfrm>
      </xdr:grpSpPr>
      <xdr:sp macro="" textlink="$I$44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45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46">
        <xdr:nvSpPr>
          <xdr:cNvPr id="21" name="Abgerundetes Rechteck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2" name="Gruppieren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pSpPr/>
      </xdr:nvGrpSpPr>
      <xdr:grpSpPr>
        <a:xfrm>
          <a:off x="3863224" y="5848894"/>
          <a:ext cx="1224000" cy="144000"/>
          <a:chOff x="492917" y="1313089"/>
          <a:chExt cx="860818" cy="229961"/>
        </a:xfrm>
      </xdr:grpSpPr>
      <xdr:sp macro="" textlink="$I$58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59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60">
        <xdr:nvSpPr>
          <xdr:cNvPr id="25" name="Abgerundetes Rechteck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6" name="Gruppieren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/>
      </xdr:nvGrpSpPr>
      <xdr:grpSpPr>
        <a:xfrm>
          <a:off x="1492230" y="4658269"/>
          <a:ext cx="1224000" cy="144000"/>
          <a:chOff x="492917" y="1313089"/>
          <a:chExt cx="860818" cy="229961"/>
        </a:xfrm>
      </xdr:grpSpPr>
      <xdr:sp macro="" textlink="$I$72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2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73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74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30" name="Gruppieren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pSpPr/>
      </xdr:nvGrpSpPr>
      <xdr:grpSpPr>
        <a:xfrm>
          <a:off x="1482547" y="2610394"/>
          <a:ext cx="1224000" cy="144000"/>
          <a:chOff x="492917" y="1313089"/>
          <a:chExt cx="860818" cy="229961"/>
        </a:xfrm>
      </xdr:grpSpPr>
      <xdr:sp macro="" textlink="$I$86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87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88">
        <xdr:nvSpPr>
          <xdr:cNvPr id="33" name="Abgerundetes Rechteck 32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2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4</xdr:col>
      <xdr:colOff>618903</xdr:colOff>
      <xdr:row>9</xdr:row>
      <xdr:rowOff>66675</xdr:rowOff>
    </xdr:from>
    <xdr:to>
      <xdr:col>6</xdr:col>
      <xdr:colOff>639662</xdr:colOff>
      <xdr:row>11</xdr:row>
      <xdr:rowOff>38100</xdr:rowOff>
    </xdr:to>
    <xdr:sp macro="" textlink="">
      <xdr:nvSpPr>
        <xdr:cNvPr id="57" name="Textfeld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6057678" y="19240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E</a:t>
          </a:r>
        </a:p>
      </xdr:txBody>
    </xdr:sp>
    <xdr:clientData/>
  </xdr:twoCellAnchor>
  <xdr:twoCellAnchor editAs="oneCell">
    <xdr:from>
      <xdr:col>4</xdr:col>
      <xdr:colOff>623508</xdr:colOff>
      <xdr:row>13</xdr:row>
      <xdr:rowOff>1352550</xdr:rowOff>
    </xdr:from>
    <xdr:to>
      <xdr:col>6</xdr:col>
      <xdr:colOff>644267</xdr:colOff>
      <xdr:row>13</xdr:row>
      <xdr:rowOff>1704975</xdr:rowOff>
    </xdr:to>
    <xdr:sp macro="" textlink="">
      <xdr:nvSpPr>
        <xdr:cNvPr id="58" name="Textfeld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/>
      </xdr:nvSpPr>
      <xdr:spPr>
        <a:xfrm>
          <a:off x="6062283" y="397192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S</a:t>
          </a:r>
        </a:p>
      </xdr:txBody>
    </xdr:sp>
    <xdr:clientData/>
  </xdr:twoCellAnchor>
  <xdr:twoCellAnchor editAs="oneCell">
    <xdr:from>
      <xdr:col>3</xdr:col>
      <xdr:colOff>928212</xdr:colOff>
      <xdr:row>13</xdr:row>
      <xdr:rowOff>2543175</xdr:rowOff>
    </xdr:from>
    <xdr:to>
      <xdr:col>3</xdr:col>
      <xdr:colOff>2215796</xdr:colOff>
      <xdr:row>13</xdr:row>
      <xdr:rowOff>2895600</xdr:rowOff>
    </xdr:to>
    <xdr:sp macro="" textlink="">
      <xdr:nvSpPr>
        <xdr:cNvPr id="59" name="Textfeld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/>
      </xdr:nvSpPr>
      <xdr:spPr>
        <a:xfrm>
          <a:off x="3747612" y="51625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T</a:t>
          </a:r>
        </a:p>
      </xdr:txBody>
    </xdr:sp>
    <xdr:clientData/>
  </xdr:twoCellAnchor>
  <xdr:twoCellAnchor editAs="oneCell">
    <xdr:from>
      <xdr:col>2</xdr:col>
      <xdr:colOff>713678</xdr:colOff>
      <xdr:row>13</xdr:row>
      <xdr:rowOff>1362075</xdr:rowOff>
    </xdr:from>
    <xdr:to>
      <xdr:col>2</xdr:col>
      <xdr:colOff>2001262</xdr:colOff>
      <xdr:row>13</xdr:row>
      <xdr:rowOff>1714500</xdr:rowOff>
    </xdr:to>
    <xdr:sp macro="" textlink="">
      <xdr:nvSpPr>
        <xdr:cNvPr id="75" name="Textfeld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1437578" y="39814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E</a:t>
          </a:r>
        </a:p>
      </xdr:txBody>
    </xdr:sp>
    <xdr:clientData/>
  </xdr:twoCellAnchor>
  <xdr:twoCellAnchor editAs="oneCell">
    <xdr:from>
      <xdr:col>2</xdr:col>
      <xdr:colOff>703995</xdr:colOff>
      <xdr:row>9</xdr:row>
      <xdr:rowOff>76200</xdr:rowOff>
    </xdr:from>
    <xdr:to>
      <xdr:col>2</xdr:col>
      <xdr:colOff>1991579</xdr:colOff>
      <xdr:row>11</xdr:row>
      <xdr:rowOff>47625</xdr:rowOff>
    </xdr:to>
    <xdr:sp macro="" textlink="">
      <xdr:nvSpPr>
        <xdr:cNvPr id="76" name="Textfeld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/>
      </xdr:nvSpPr>
      <xdr:spPr>
        <a:xfrm>
          <a:off x="1427895" y="19335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L</a:t>
          </a:r>
        </a:p>
        <a:p>
          <a:pPr algn="ctr"/>
          <a:endParaRPr lang="de-CH" sz="4000">
            <a:solidFill>
              <a:schemeClr val="accent1">
                <a:lumMod val="60000"/>
                <a:lumOff val="4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4" name="Gruppieren 33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pSpPr/>
      </xdr:nvGrpSpPr>
      <xdr:grpSpPr>
        <a:xfrm>
          <a:off x="66675" y="10195560"/>
          <a:ext cx="324000" cy="325465"/>
          <a:chOff x="66675" y="4972050"/>
          <a:chExt cx="324000" cy="325465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9" name="Pfeil nach oben 88">
            <a:extLst>
              <a:ext uri="{FF2B5EF4-FFF2-40B4-BE49-F238E27FC236}">
                <a16:creationId xmlns:a16="http://schemas.microsoft.com/office/drawing/2014/main" id="{00000000-0008-0000-0300-00005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90" name="Gruppieren 89">
          <a:hlinkClick xmlns:r="http://schemas.openxmlformats.org/officeDocument/2006/relationships" r:id="rId9" tooltip="Home"/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92" name="Grafik 9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99" name="Gruppieren 98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GrpSpPr/>
      </xdr:nvGrpSpPr>
      <xdr:grpSpPr>
        <a:xfrm>
          <a:off x="66675" y="14325600"/>
          <a:ext cx="324000" cy="325465"/>
          <a:chOff x="66675" y="4972050"/>
          <a:chExt cx="324000" cy="325465"/>
        </a:xfrm>
      </xdr:grpSpPr>
      <xdr:sp macro="" textlink="">
        <xdr:nvSpPr>
          <xdr:cNvPr id="100" name="Rechteck 99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1" name="Pfeil nach oben 100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102" name="Gruppieren 101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GrpSpPr/>
      </xdr:nvGrpSpPr>
      <xdr:grpSpPr>
        <a:xfrm>
          <a:off x="66675" y="18455640"/>
          <a:ext cx="324000" cy="325465"/>
          <a:chOff x="66675" y="4972050"/>
          <a:chExt cx="324000" cy="325465"/>
        </a:xfrm>
      </xdr:grpSpPr>
      <xdr:sp macro="" textlink="">
        <xdr:nvSpPr>
          <xdr:cNvPr id="103" name="Rechteck 102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4" name="Pfeil nach oben 103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105" name="Gruppieren 104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pSpPr/>
      </xdr:nvGrpSpPr>
      <xdr:grpSpPr>
        <a:xfrm>
          <a:off x="66675" y="22585680"/>
          <a:ext cx="324000" cy="325465"/>
          <a:chOff x="66675" y="4972050"/>
          <a:chExt cx="324000" cy="325465"/>
        </a:xfrm>
      </xdr:grpSpPr>
      <xdr:sp macro="" textlink="">
        <xdr:nvSpPr>
          <xdr:cNvPr id="106" name="Rechteck 105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7" name="Pfeil nach oben 106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108" name="Gruppieren 107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GrpSpPr/>
      </xdr:nvGrpSpPr>
      <xdr:grpSpPr>
        <a:xfrm>
          <a:off x="66675" y="26715720"/>
          <a:ext cx="324000" cy="325465"/>
          <a:chOff x="66675" y="4972050"/>
          <a:chExt cx="324000" cy="325465"/>
        </a:xfrm>
      </xdr:grpSpPr>
      <xdr:sp macro="" textlink="">
        <xdr:nvSpPr>
          <xdr:cNvPr id="109" name="Rechteck 108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0" name="Pfeil nach oben 109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111" name="Gruppieren 110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GrpSpPr/>
      </xdr:nvGrpSpPr>
      <xdr:grpSpPr>
        <a:xfrm>
          <a:off x="0" y="30182820"/>
          <a:ext cx="324000" cy="327370"/>
          <a:chOff x="66675" y="4972050"/>
          <a:chExt cx="324000" cy="325465"/>
        </a:xfrm>
      </xdr:grpSpPr>
      <xdr:sp macro="" textlink="">
        <xdr:nvSpPr>
          <xdr:cNvPr id="112" name="Rechteck 11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3" name="Pfeil nach oben 112">
            <a:extLst>
              <a:ext uri="{FF2B5EF4-FFF2-40B4-BE49-F238E27FC236}">
                <a16:creationId xmlns:a16="http://schemas.microsoft.com/office/drawing/2014/main" id="{00000000-0008-0000-0300-00007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63" name="Abgerundetes Rechteck 62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/>
      </xdr:nvSpPr>
      <xdr:spPr>
        <a:xfrm>
          <a:off x="3715304" y="857250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GrpSpPr/>
      </xdr:nvGrpSpPr>
      <xdr:grpSpPr>
        <a:xfrm>
          <a:off x="3835124" y="1301660"/>
          <a:ext cx="1224000" cy="144000"/>
          <a:chOff x="10779915" y="1913165"/>
          <a:chExt cx="1224000" cy="144000"/>
        </a:xfrm>
      </xdr:grpSpPr>
      <xdr:sp macro="" textlink="$I$16">
        <xdr:nvSpPr>
          <xdr:cNvPr id="65" name="Abgerundetes Rechteck 64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7">
        <xdr:nvSpPr>
          <xdr:cNvPr id="66" name="Abgerundetes Rechteck 65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8">
        <xdr:nvSpPr>
          <xdr:cNvPr id="67" name="Abgerundetes Rechteck 66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1013460</xdr:colOff>
          <xdr:row>0</xdr:row>
          <xdr:rowOff>0</xdr:rowOff>
        </xdr:from>
        <xdr:to>
          <xdr:col>8</xdr:col>
          <xdr:colOff>0</xdr:colOff>
          <xdr:row>0</xdr:row>
          <xdr:rowOff>518160</xdr:rowOff>
        </xdr:to>
        <xdr:pic>
          <xdr:nvPicPr>
            <xdr:cNvPr id="68" name="Grafik 56">
              <a:extLst>
                <a:ext uri="{FF2B5EF4-FFF2-40B4-BE49-F238E27FC236}">
                  <a16:creationId xmlns:a16="http://schemas.microsoft.com/office/drawing/2014/main" id="{00000000-0008-0000-0300-00004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124126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791718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3</xdr:col>
      <xdr:colOff>900112</xdr:colOff>
      <xdr:row>2</xdr:row>
      <xdr:rowOff>28575</xdr:rowOff>
    </xdr:from>
    <xdr:to>
      <xdr:col>3</xdr:col>
      <xdr:colOff>2187696</xdr:colOff>
      <xdr:row>4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719512" y="5619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P</a:t>
          </a:r>
        </a:p>
      </xdr:txBody>
    </xdr:sp>
    <xdr:clientData/>
  </xdr:twoCellAnchor>
  <xdr:twoCellAnchor>
    <xdr:from>
      <xdr:col>6</xdr:col>
      <xdr:colOff>2438400</xdr:colOff>
      <xdr:row>2</xdr:row>
      <xdr:rowOff>57150</xdr:rowOff>
    </xdr:from>
    <xdr:to>
      <xdr:col>7</xdr:col>
      <xdr:colOff>410925</xdr:colOff>
      <xdr:row>3</xdr:row>
      <xdr:rowOff>56175</xdr:rowOff>
    </xdr:to>
    <xdr:grpSp>
      <xdr:nvGrpSpPr>
        <xdr:cNvPr id="69" name="Gruppieren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GrpSpPr/>
      </xdr:nvGrpSpPr>
      <xdr:grpSpPr>
        <a:xfrm>
          <a:off x="9342120" y="598170"/>
          <a:ext cx="761445" cy="174285"/>
          <a:chOff x="10172700" y="583350"/>
          <a:chExt cx="687150" cy="180000"/>
        </a:xfrm>
      </xdr:grpSpPr>
      <xdr:grpSp>
        <xdr:nvGrpSpPr>
          <xdr:cNvPr id="70" name="Gruppieren 69">
            <a:hlinkClick xmlns:r="http://schemas.openxmlformats.org/officeDocument/2006/relationships" r:id="rId12" tooltip="Help"/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GrpSpPr/>
        </xdr:nvGrpSpPr>
        <xdr:grpSpPr>
          <a:xfrm>
            <a:off x="10687050" y="590550"/>
            <a:ext cx="172800" cy="172800"/>
            <a:chOff x="8105775" y="571500"/>
            <a:chExt cx="172800" cy="172800"/>
          </a:xfrm>
        </xdr:grpSpPr>
        <xdr:sp macro="" textlink="">
          <xdr:nvSpPr>
            <xdr:cNvPr id="74" name="Rechteck 73">
              <a:extLst>
                <a:ext uri="{FF2B5EF4-FFF2-40B4-BE49-F238E27FC236}">
                  <a16:creationId xmlns:a16="http://schemas.microsoft.com/office/drawing/2014/main" id="{00000000-0008-0000-0300-00004A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77" name="Textfeld 76">
              <a:extLst>
                <a:ext uri="{FF2B5EF4-FFF2-40B4-BE49-F238E27FC236}">
                  <a16:creationId xmlns:a16="http://schemas.microsoft.com/office/drawing/2014/main" id="{00000000-0008-0000-0300-00004D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71" name="Rechteck 70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>
            <a:spLocks/>
          </xdr:cNvSpPr>
        </xdr:nvSpPr>
        <xdr:spPr>
          <a:xfrm>
            <a:off x="10172700" y="583350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73" name="Rechteck 72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SpPr>
            <a:spLocks noChangeAspect="1"/>
          </xdr:cNvSpPr>
        </xdr:nvSpPr>
        <xdr:spPr>
          <a:xfrm>
            <a:off x="10378440" y="583350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428625</xdr:colOff>
      <xdr:row>6</xdr:row>
      <xdr:rowOff>47625</xdr:rowOff>
    </xdr:from>
    <xdr:to>
      <xdr:col>6</xdr:col>
      <xdr:colOff>714375</xdr:colOff>
      <xdr:row>13</xdr:row>
      <xdr:rowOff>2686892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643870</xdr:colOff>
      <xdr:row>13</xdr:row>
      <xdr:rowOff>3570</xdr:rowOff>
    </xdr:to>
    <xdr:sp macro="" textlink="">
      <xdr:nvSpPr>
        <xdr:cNvPr id="3" name="Abgerundetes Rechteck 2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053470" y="2228850"/>
          <a:ext cx="1296000" cy="40362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648475</xdr:colOff>
      <xdr:row>13</xdr:row>
      <xdr:rowOff>2043825</xdr:rowOff>
    </xdr:to>
    <xdr:sp macro="" textlink="">
      <xdr:nvSpPr>
        <xdr:cNvPr id="4" name="Abgerundetes Rechteck 3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058075" y="4276725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5" name="Abgerundetes Rechteck 4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3743404" y="5467350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>
              <a:latin typeface="Calibri Light" panose="020F0302020204030204" pitchFamily="34" charset="0"/>
              <a:cs typeface="Calibri Light" panose="020F0302020204030204" pitchFamily="34" charset="0"/>
            </a:rPr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6" name="Abgerundetes Rechteck 5">
          <a:hlinkClick xmlns:r="http://schemas.openxmlformats.org/officeDocument/2006/relationships" r:id="rId5" tooltip="Pestle - Rechtlich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433370" y="4276725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13</xdr:row>
      <xdr:rowOff>3570</xdr:rowOff>
    </xdr:to>
    <xdr:sp macro="" textlink="">
      <xdr:nvSpPr>
        <xdr:cNvPr id="7" name="Abgerundetes Rechteck 6">
          <a:hlinkClick xmlns:r="http://schemas.openxmlformats.org/officeDocument/2006/relationships" r:id="rId6" tooltip="Pestle - Ökologisch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423687" y="2228850"/>
          <a:ext cx="1296000" cy="40362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8" name="Abgerundetes Rechteck 7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3715304" y="857250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3835124" y="1301660"/>
          <a:ext cx="1224000" cy="144000"/>
          <a:chOff x="10779915" y="1913165"/>
          <a:chExt cx="1224000" cy="144000"/>
        </a:xfrm>
      </xdr:grpSpPr>
      <xdr:sp macro="" textlink="$I$16">
        <xdr:nvSpPr>
          <xdr:cNvPr id="10" name="Abgerundetes Rechteck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7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8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607870</xdr:colOff>
      <xdr:row>13</xdr:row>
      <xdr:rowOff>209314</xdr:rowOff>
    </xdr:to>
    <xdr:grpSp>
      <xdr:nvGrpSpPr>
        <xdr:cNvPr id="13" name="Gruppieren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pSpPr/>
      </xdr:nvGrpSpPr>
      <xdr:grpSpPr>
        <a:xfrm>
          <a:off x="6251395" y="2610394"/>
          <a:ext cx="1260195" cy="144000"/>
          <a:chOff x="492917" y="1313089"/>
          <a:chExt cx="860818" cy="229961"/>
        </a:xfrm>
      </xdr:grpSpPr>
      <xdr:sp macro="" textlink="$I$30">
        <xdr:nvSpPr>
          <xdr:cNvPr id="14" name="Abgerundetes Rechteck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31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32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612475</xdr:colOff>
      <xdr:row>13</xdr:row>
      <xdr:rowOff>2257189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pSpPr/>
      </xdr:nvGrpSpPr>
      <xdr:grpSpPr>
        <a:xfrm>
          <a:off x="6256000" y="4658269"/>
          <a:ext cx="1260195" cy="144000"/>
          <a:chOff x="492917" y="1313089"/>
          <a:chExt cx="860818" cy="229961"/>
        </a:xfrm>
      </xdr:grpSpPr>
      <xdr:sp macro="" textlink="$I$44">
        <xdr:nvSpPr>
          <xdr:cNvPr id="18" name="Abgerundetes Rechteck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45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46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1" name="Gruppieren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3863224" y="5848894"/>
          <a:ext cx="1224000" cy="144000"/>
          <a:chOff x="492917" y="1313089"/>
          <a:chExt cx="860818" cy="229961"/>
        </a:xfrm>
      </xdr:grpSpPr>
      <xdr:sp macro="" textlink="$I$58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59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60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5" name="Gruppieren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pSpPr/>
      </xdr:nvGrpSpPr>
      <xdr:grpSpPr>
        <a:xfrm>
          <a:off x="1492230" y="4658269"/>
          <a:ext cx="1224000" cy="144000"/>
          <a:chOff x="492917" y="1313089"/>
          <a:chExt cx="860818" cy="229961"/>
        </a:xfrm>
      </xdr:grpSpPr>
      <xdr:sp macro="" textlink="$I$72">
        <xdr:nvSpPr>
          <xdr:cNvPr id="26" name="Abgerundetes Rechteck 25">
            <a:extLst>
              <a:ext uri="{FF2B5EF4-FFF2-40B4-BE49-F238E27FC236}">
                <a16:creationId xmlns:a16="http://schemas.microsoft.com/office/drawing/2014/main" id="{00000000-0008-0000-0400-00001A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2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73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400-00001B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74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29" name="Gruppieren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GrpSpPr/>
      </xdr:nvGrpSpPr>
      <xdr:grpSpPr>
        <a:xfrm>
          <a:off x="1482547" y="2610394"/>
          <a:ext cx="1224000" cy="144000"/>
          <a:chOff x="492917" y="1313089"/>
          <a:chExt cx="860818" cy="229961"/>
        </a:xfrm>
      </xdr:grpSpPr>
      <xdr:sp macro="" textlink="$I$86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87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88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9" name="Gruppieren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GrpSpPr/>
      </xdr:nvGrpSpPr>
      <xdr:grpSpPr>
        <a:xfrm>
          <a:off x="66675" y="10195560"/>
          <a:ext cx="324000" cy="325465"/>
          <a:chOff x="66675" y="497205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400-00002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oben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42" name="Gruppieren 41">
          <a:hlinkClick xmlns:r="http://schemas.openxmlformats.org/officeDocument/2006/relationships" r:id="rId9" tooltip="Home"/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0400-00002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4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48" name="Gruppieren 4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GrpSpPr/>
      </xdr:nvGrpSpPr>
      <xdr:grpSpPr>
        <a:xfrm>
          <a:off x="66675" y="14325600"/>
          <a:ext cx="324000" cy="325465"/>
          <a:chOff x="66675" y="497205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0" name="Pfeil nach oben 49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51" name="Gruppieren 5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GrpSpPr/>
      </xdr:nvGrpSpPr>
      <xdr:grpSpPr>
        <a:xfrm>
          <a:off x="66675" y="18455640"/>
          <a:ext cx="324000" cy="325465"/>
          <a:chOff x="66675" y="4972050"/>
          <a:chExt cx="324000" cy="325465"/>
        </a:xfrm>
      </xdr:grpSpPr>
      <xdr:sp macro="" textlink="">
        <xdr:nvSpPr>
          <xdr:cNvPr id="52" name="Rechteck 51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3" name="Pfeil nach oben 52">
            <a:extLst>
              <a:ext uri="{FF2B5EF4-FFF2-40B4-BE49-F238E27FC236}">
                <a16:creationId xmlns:a16="http://schemas.microsoft.com/office/drawing/2014/main" id="{00000000-0008-0000-0400-00003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54" name="Gruppieren 5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GrpSpPr/>
      </xdr:nvGrpSpPr>
      <xdr:grpSpPr>
        <a:xfrm>
          <a:off x="66675" y="22585680"/>
          <a:ext cx="324000" cy="325465"/>
          <a:chOff x="66675" y="4972050"/>
          <a:chExt cx="324000" cy="325465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Pfeil nach oben 55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57" name="Gruppieren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GrpSpPr/>
      </xdr:nvGrpSpPr>
      <xdr:grpSpPr>
        <a:xfrm>
          <a:off x="66675" y="26715720"/>
          <a:ext cx="324000" cy="325465"/>
          <a:chOff x="66675" y="4972050"/>
          <a:chExt cx="324000" cy="325465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9" name="Pfeil nach oben 58">
            <a:extLst>
              <a:ext uri="{FF2B5EF4-FFF2-40B4-BE49-F238E27FC236}">
                <a16:creationId xmlns:a16="http://schemas.microsoft.com/office/drawing/2014/main" id="{00000000-0008-0000-0400-00003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60" name="Gruppieren 5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GrpSpPr/>
      </xdr:nvGrpSpPr>
      <xdr:grpSpPr>
        <a:xfrm>
          <a:off x="0" y="30182820"/>
          <a:ext cx="324000" cy="32737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04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04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63" name="Abgerundetes Rechteck 62">
          <a:hlinkClick xmlns:r="http://schemas.openxmlformats.org/officeDocument/2006/relationships" r:id="rId11" tooltip="Pestle - Politisch"/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3715304" y="857250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>
              <a:latin typeface="Calibri Light" panose="020F0302020204030204" pitchFamily="34" charset="0"/>
              <a:cs typeface="Calibri Light" panose="020F0302020204030204" pitchFamily="34" charset="0"/>
            </a:rPr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GrpSpPr/>
      </xdr:nvGrpSpPr>
      <xdr:grpSpPr>
        <a:xfrm>
          <a:off x="3835124" y="1301660"/>
          <a:ext cx="1224000" cy="144000"/>
          <a:chOff x="10779915" y="1913165"/>
          <a:chExt cx="1224000" cy="144000"/>
        </a:xfrm>
      </xdr:grpSpPr>
      <xdr:sp macro="" textlink="$I$16">
        <xdr:nvSpPr>
          <xdr:cNvPr id="65" name="Abgerundetes Rechteck 64">
            <a:extLst>
              <a:ext uri="{FF2B5EF4-FFF2-40B4-BE49-F238E27FC236}">
                <a16:creationId xmlns:a16="http://schemas.microsoft.com/office/drawing/2014/main" id="{00000000-0008-0000-0400-000041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7">
        <xdr:nvSpPr>
          <xdr:cNvPr id="66" name="Abgerundetes Rechteck 65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18">
        <xdr:nvSpPr>
          <xdr:cNvPr id="67" name="Abgerundetes Rechteck 66">
            <a:extLst>
              <a:ext uri="{FF2B5EF4-FFF2-40B4-BE49-F238E27FC236}">
                <a16:creationId xmlns:a16="http://schemas.microsoft.com/office/drawing/2014/main" id="{00000000-0008-0000-0400-000043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1013460</xdr:colOff>
          <xdr:row>0</xdr:row>
          <xdr:rowOff>0</xdr:rowOff>
        </xdr:from>
        <xdr:to>
          <xdr:col>8</xdr:col>
          <xdr:colOff>0</xdr:colOff>
          <xdr:row>0</xdr:row>
          <xdr:rowOff>518160</xdr:rowOff>
        </xdr:to>
        <xdr:pic>
          <xdr:nvPicPr>
            <xdr:cNvPr id="68" name="Grafik 56">
              <a:extLst>
                <a:ext uri="{FF2B5EF4-FFF2-40B4-BE49-F238E27FC236}">
                  <a16:creationId xmlns:a16="http://schemas.microsoft.com/office/drawing/2014/main" id="{00000000-0008-0000-0400-00004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61015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7719060" y="0"/>
              <a:ext cx="2150745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66675</xdr:colOff>
      <xdr:row>2</xdr:row>
      <xdr:rowOff>57150</xdr:rowOff>
    </xdr:from>
    <xdr:to>
      <xdr:col>0</xdr:col>
      <xdr:colOff>390675</xdr:colOff>
      <xdr:row>4</xdr:row>
      <xdr:rowOff>11140</xdr:rowOff>
    </xdr:to>
    <xdr:sp macro="" textlink="">
      <xdr:nvSpPr>
        <xdr:cNvPr id="70" name="Rechteck 69">
          <a:hlinkClick xmlns:r="http://schemas.openxmlformats.org/officeDocument/2006/relationships" r:id="rId13" tooltip="Internet"/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Aspect="1"/>
        </xdr:cNvSpPr>
      </xdr:nvSpPr>
      <xdr:spPr>
        <a:xfrm>
          <a:off x="66675" y="60007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@</a:t>
          </a:r>
        </a:p>
      </xdr:txBody>
    </xdr:sp>
    <xdr:clientData/>
  </xdr:twoCellAnchor>
  <xdr:twoCellAnchor>
    <xdr:from>
      <xdr:col>6</xdr:col>
      <xdr:colOff>2457450</xdr:colOff>
      <xdr:row>2</xdr:row>
      <xdr:rowOff>47625</xdr:rowOff>
    </xdr:from>
    <xdr:to>
      <xdr:col>7</xdr:col>
      <xdr:colOff>429975</xdr:colOff>
      <xdr:row>3</xdr:row>
      <xdr:rowOff>46650</xdr:rowOff>
    </xdr:to>
    <xdr:grpSp>
      <xdr:nvGrpSpPr>
        <xdr:cNvPr id="69" name="Gruppieren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GrpSpPr/>
      </xdr:nvGrpSpPr>
      <xdr:grpSpPr>
        <a:xfrm>
          <a:off x="9361170" y="588645"/>
          <a:ext cx="761445" cy="174285"/>
          <a:chOff x="10172700" y="583350"/>
          <a:chExt cx="687150" cy="180000"/>
        </a:xfrm>
      </xdr:grpSpPr>
      <xdr:grpSp>
        <xdr:nvGrpSpPr>
          <xdr:cNvPr id="71" name="Gruppieren 70">
            <a:hlinkClick xmlns:r="http://schemas.openxmlformats.org/officeDocument/2006/relationships" r:id="rId14" tooltip="Help"/>
            <a:extLst>
              <a:ext uri="{FF2B5EF4-FFF2-40B4-BE49-F238E27FC236}">
                <a16:creationId xmlns:a16="http://schemas.microsoft.com/office/drawing/2014/main" id="{00000000-0008-0000-0400-000047000000}"/>
              </a:ext>
            </a:extLst>
          </xdr:cNvPr>
          <xdr:cNvGrpSpPr/>
        </xdr:nvGrpSpPr>
        <xdr:grpSpPr>
          <a:xfrm>
            <a:off x="10687050" y="590550"/>
            <a:ext cx="172800" cy="172800"/>
            <a:chOff x="8105775" y="571500"/>
            <a:chExt cx="172800" cy="172800"/>
          </a:xfrm>
        </xdr:grpSpPr>
        <xdr:sp macro="" textlink="">
          <xdr:nvSpPr>
            <xdr:cNvPr id="74" name="Rechteck 73">
              <a:extLst>
                <a:ext uri="{FF2B5EF4-FFF2-40B4-BE49-F238E27FC236}">
                  <a16:creationId xmlns:a16="http://schemas.microsoft.com/office/drawing/2014/main" id="{00000000-0008-0000-0400-00004A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75" name="Textfeld 74">
              <a:extLst>
                <a:ext uri="{FF2B5EF4-FFF2-40B4-BE49-F238E27FC236}">
                  <a16:creationId xmlns:a16="http://schemas.microsoft.com/office/drawing/2014/main" id="{00000000-0008-0000-0400-00004B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Calibri Light" panose="020F0302020204030204" pitchFamily="34" charset="0"/>
                  <a:cs typeface="Calibri Light" panose="020F0302020204030204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SpPr>
            <a:spLocks/>
          </xdr:cNvSpPr>
        </xdr:nvSpPr>
        <xdr:spPr>
          <a:xfrm>
            <a:off x="10172700" y="583350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+</a:t>
            </a:r>
          </a:p>
        </xdr:txBody>
      </xdr:sp>
      <xdr:sp macro="[0]!Register_aus" textlink="">
        <xdr:nvSpPr>
          <xdr:cNvPr id="73" name="Rechteck 72">
            <a:extLst>
              <a:ext uri="{FF2B5EF4-FFF2-40B4-BE49-F238E27FC236}">
                <a16:creationId xmlns:a16="http://schemas.microsoft.com/office/drawing/2014/main" id="{00000000-0008-0000-0400-000049000000}"/>
              </a:ext>
            </a:extLst>
          </xdr:cNvPr>
          <xdr:cNvSpPr>
            <a:spLocks noChangeAspect="1"/>
          </xdr:cNvSpPr>
        </xdr:nvSpPr>
        <xdr:spPr>
          <a:xfrm>
            <a:off x="10378440" y="583350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-</a:t>
            </a:r>
          </a:p>
        </xdr:txBody>
      </xdr:sp>
    </xdr:grp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1774519</xdr:colOff>
      <xdr:row>7</xdr:row>
      <xdr:rowOff>96219</xdr:rowOff>
    </xdr:from>
    <xdr:to>
      <xdr:col>3</xdr:col>
      <xdr:colOff>876481</xdr:colOff>
      <xdr:row>9</xdr:row>
      <xdr:rowOff>35088</xdr:rowOff>
    </xdr:to>
    <xdr:sp macro="" textlink="">
      <xdr:nvSpPr>
        <xdr:cNvPr id="37" name="Pfeil nach rechts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/>
      </xdr:nvSpPr>
      <xdr:spPr>
        <a:xfrm rot="5400000">
          <a:off x="2808628" y="1376685"/>
          <a:ext cx="319869" cy="902187"/>
        </a:xfrm>
        <a:prstGeom prst="rightArrow">
          <a:avLst>
            <a:gd name="adj1" fmla="val 0"/>
            <a:gd name="adj2" fmla="val 17604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1584005</xdr:colOff>
      <xdr:row>2</xdr:row>
      <xdr:rowOff>200025</xdr:rowOff>
    </xdr:from>
    <xdr:to>
      <xdr:col>3</xdr:col>
      <xdr:colOff>1087575</xdr:colOff>
      <xdr:row>5</xdr:row>
      <xdr:rowOff>90718</xdr:rowOff>
    </xdr:to>
    <xdr:sp macro="" textlink="$J$3">
      <xdr:nvSpPr>
        <xdr:cNvPr id="38" name="Abgerundetes Rechteck 2">
          <a:hlinkClick xmlns:r="http://schemas.openxmlformats.org/officeDocument/2006/relationships" r:id="rId1" tooltip="Potentielle Mitbewerber"/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/>
      </xdr:nvSpPr>
      <xdr:spPr>
        <a:xfrm>
          <a:off x="2346005" y="763905"/>
          <a:ext cx="1355230" cy="523153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6B158D33-96CA-48A4-99C7-2D25FE37BBD4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Threat of new entrants</a:t>
          </a:fld>
          <a:endParaRPr lang="de-CH" sz="11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1677815</xdr:colOff>
      <xdr:row>6</xdr:row>
      <xdr:rowOff>6729</xdr:rowOff>
    </xdr:from>
    <xdr:to>
      <xdr:col>3</xdr:col>
      <xdr:colOff>977438</xdr:colOff>
      <xdr:row>6</xdr:row>
      <xdr:rowOff>152247</xdr:rowOff>
    </xdr:to>
    <xdr:grpSp>
      <xdr:nvGrpSpPr>
        <xdr:cNvPr id="39" name="Gruppieren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GrpSpPr/>
      </xdr:nvGrpSpPr>
      <xdr:grpSpPr>
        <a:xfrm>
          <a:off x="2439815" y="1385949"/>
          <a:ext cx="1151283" cy="145518"/>
          <a:chOff x="492917" y="1313089"/>
          <a:chExt cx="860818" cy="229961"/>
        </a:xfrm>
      </xdr:grpSpPr>
      <xdr:sp macro="" textlink="$I$23">
        <xdr:nvSpPr>
          <xdr:cNvPr id="40" name="Abgerundetes Rechteck 39">
            <a:extLst>
              <a:ext uri="{FF2B5EF4-FFF2-40B4-BE49-F238E27FC236}">
                <a16:creationId xmlns:a16="http://schemas.microsoft.com/office/drawing/2014/main" id="{00000000-0008-0000-0500-000028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40BA085-0B38-4146-93E3-FA72B3D115EC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24">
        <xdr:nvSpPr>
          <xdr:cNvPr id="41" name="Abgerundetes Rechteck 40">
            <a:extLst>
              <a:ext uri="{FF2B5EF4-FFF2-40B4-BE49-F238E27FC236}">
                <a16:creationId xmlns:a16="http://schemas.microsoft.com/office/drawing/2014/main" id="{00000000-0008-0000-0500-000029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284209D-0BD2-4C9E-814A-42D2E5799EEE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25">
        <xdr:nvSpPr>
          <xdr:cNvPr id="42" name="Abgerundetes Rechteck 41">
            <a:extLst>
              <a:ext uri="{FF2B5EF4-FFF2-40B4-BE49-F238E27FC236}">
                <a16:creationId xmlns:a16="http://schemas.microsoft.com/office/drawing/2014/main" id="{00000000-0008-0000-0500-00002A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F07D52C-B5BA-410C-8278-BFF78D641365}" type="TxLink">
              <a:rPr lang="de-CH" sz="800"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1038114</xdr:colOff>
      <xdr:row>9</xdr:row>
      <xdr:rowOff>53173</xdr:rowOff>
    </xdr:from>
    <xdr:to>
      <xdr:col>3</xdr:col>
      <xdr:colOff>1377811</xdr:colOff>
      <xdr:row>13</xdr:row>
      <xdr:rowOff>140160</xdr:rowOff>
    </xdr:to>
    <xdr:sp macro="" textlink="">
      <xdr:nvSpPr>
        <xdr:cNvPr id="31" name="Pfeil nach rechts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 rot="10800000">
          <a:off x="3581289" y="2005798"/>
          <a:ext cx="339697" cy="848987"/>
        </a:xfrm>
        <a:prstGeom prst="rightArrow">
          <a:avLst>
            <a:gd name="adj1" fmla="val 50000"/>
            <a:gd name="adj2" fmla="val 100000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1934705</xdr:colOff>
      <xdr:row>10</xdr:row>
      <xdr:rowOff>14097</xdr:rowOff>
    </xdr:from>
    <xdr:to>
      <xdr:col>4</xdr:col>
      <xdr:colOff>552450</xdr:colOff>
      <xdr:row>12</xdr:row>
      <xdr:rowOff>177068</xdr:rowOff>
    </xdr:to>
    <xdr:sp macro="" textlink="' '!A106">
      <xdr:nvSpPr>
        <xdr:cNvPr id="32" name="Abgerundetes Rechteck 3">
          <a:hlinkClick xmlns:r="http://schemas.openxmlformats.org/officeDocument/2006/relationships" r:id="rId2" tooltip="Kunden"/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>
          <a:off x="4477880" y="2157222"/>
          <a:ext cx="1303795" cy="543971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A866B885-7417-479E-9DA4-689A31348A00}" type="TxLink">
            <a:rPr lang="de-CH" sz="11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Negotiating power of customers</a:t>
          </a:fld>
          <a:endParaRPr lang="de-CH" sz="11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1516900</xdr:colOff>
      <xdr:row>9</xdr:row>
      <xdr:rowOff>177247</xdr:rowOff>
    </xdr:from>
    <xdr:to>
      <xdr:col>3</xdr:col>
      <xdr:colOff>1811645</xdr:colOff>
      <xdr:row>13</xdr:row>
      <xdr:rowOff>30689</xdr:rowOff>
    </xdr:to>
    <xdr:grpSp>
      <xdr:nvGrpSpPr>
        <xdr:cNvPr id="33" name="Gruppieren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GrpSpPr/>
      </xdr:nvGrpSpPr>
      <xdr:grpSpPr>
        <a:xfrm>
          <a:off x="4130560" y="2105107"/>
          <a:ext cx="294745" cy="584962"/>
          <a:chOff x="3790950" y="1448652"/>
          <a:chExt cx="289425" cy="609021"/>
        </a:xfrm>
      </xdr:grpSpPr>
      <xdr:sp macro="" textlink="$I$68">
        <xdr:nvSpPr>
          <xdr:cNvPr id="34" name="Abgerundetes Rechteck 3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>
            <a:off x="3790950" y="1448652"/>
            <a:ext cx="286806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417C2ED2-E968-4318-BBED-1904EF79E7F4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69">
        <xdr:nvSpPr>
          <xdr:cNvPr id="35" name="Abgerundetes Rechteck 3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/>
        </xdr:nvSpPr>
        <xdr:spPr>
          <a:xfrm>
            <a:off x="3792085" y="1677252"/>
            <a:ext cx="286806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F6A10812-B19A-4D69-B288-F65A3782FE37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70">
        <xdr:nvSpPr>
          <xdr:cNvPr id="36" name="Abgerundetes Rechteck 3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/>
        </xdr:nvSpPr>
        <xdr:spPr>
          <a:xfrm>
            <a:off x="3793569" y="1914525"/>
            <a:ext cx="286806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4C3DF6-DECA-49D0-8DDF-CFBD792D4768}" type="TxLink">
              <a:rPr lang="de-CH" sz="800"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1777923</xdr:colOff>
      <xdr:row>14</xdr:row>
      <xdr:rowOff>30517</xdr:rowOff>
    </xdr:from>
    <xdr:to>
      <xdr:col>3</xdr:col>
      <xdr:colOff>880984</xdr:colOff>
      <xdr:row>15</xdr:row>
      <xdr:rowOff>168894</xdr:rowOff>
    </xdr:to>
    <xdr:sp macro="" textlink="">
      <xdr:nvSpPr>
        <xdr:cNvPr id="25" name="Pfeil nach rechts 10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 rot="16200000">
          <a:off x="2808077" y="2648438"/>
          <a:ext cx="328877" cy="903286"/>
        </a:xfrm>
        <a:prstGeom prst="rightArrow">
          <a:avLst>
            <a:gd name="adj1" fmla="val 50000"/>
            <a:gd name="adj2" fmla="val 100000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1584005</xdr:colOff>
      <xdr:row>17</xdr:row>
      <xdr:rowOff>122780</xdr:rowOff>
    </xdr:from>
    <xdr:to>
      <xdr:col>3</xdr:col>
      <xdr:colOff>1087575</xdr:colOff>
      <xdr:row>20</xdr:row>
      <xdr:rowOff>95251</xdr:rowOff>
    </xdr:to>
    <xdr:sp macro="" textlink="' '!A107">
      <xdr:nvSpPr>
        <xdr:cNvPr id="26" name="Abgerundetes Rechteck 4">
          <a:hlinkClick xmlns:r="http://schemas.openxmlformats.org/officeDocument/2006/relationships" r:id="rId3" tooltip="Ersatzprodukte"/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2326955" y="3599405"/>
          <a:ext cx="1303795" cy="543971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CD1774F3-7ADD-4705-9C16-14846739DB43}" type="TxLink">
            <a:rPr lang="de-CH" sz="11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Threat of substitute products</a:t>
          </a:fld>
          <a:endParaRPr lang="de-CH" sz="11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1677815</xdr:colOff>
      <xdr:row>16</xdr:row>
      <xdr:rowOff>65315</xdr:rowOff>
    </xdr:from>
    <xdr:to>
      <xdr:col>3</xdr:col>
      <xdr:colOff>977438</xdr:colOff>
      <xdr:row>17</xdr:row>
      <xdr:rowOff>20333</xdr:rowOff>
    </xdr:to>
    <xdr:grpSp>
      <xdr:nvGrpSpPr>
        <xdr:cNvPr id="27" name="Gruppieren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pSpPr/>
      </xdr:nvGrpSpPr>
      <xdr:grpSpPr>
        <a:xfrm>
          <a:off x="2439815" y="3273335"/>
          <a:ext cx="1151283" cy="137898"/>
          <a:chOff x="492917" y="1313089"/>
          <a:chExt cx="860818" cy="229961"/>
        </a:xfrm>
      </xdr:grpSpPr>
      <xdr:sp macro="" textlink="$I$38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D73D8A7-AC45-4510-B614-B4C38A85C3A2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39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500-00001D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2D1D30C-62B7-41EB-87B4-F07AEFFBE258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40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7EF0C20C-C32F-4DA5-8356-7ECA318CD99D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1313044</xdr:colOff>
      <xdr:row>9</xdr:row>
      <xdr:rowOff>51006</xdr:rowOff>
    </xdr:from>
    <xdr:to>
      <xdr:col>2</xdr:col>
      <xdr:colOff>1657888</xdr:colOff>
      <xdr:row>13</xdr:row>
      <xdr:rowOff>137993</xdr:rowOff>
    </xdr:to>
    <xdr:sp macro="" textlink="">
      <xdr:nvSpPr>
        <xdr:cNvPr id="19" name="Pfeil nach rechts 7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2055994" y="2003631"/>
          <a:ext cx="344844" cy="848987"/>
        </a:xfrm>
        <a:prstGeom prst="rightArrow">
          <a:avLst>
            <a:gd name="adj1" fmla="val 0"/>
            <a:gd name="adj2" fmla="val 100000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0</xdr:col>
      <xdr:colOff>208989</xdr:colOff>
      <xdr:row>9</xdr:row>
      <xdr:rowOff>182121</xdr:rowOff>
    </xdr:from>
    <xdr:to>
      <xdr:col>2</xdr:col>
      <xdr:colOff>857201</xdr:colOff>
      <xdr:row>12</xdr:row>
      <xdr:rowOff>154592</xdr:rowOff>
    </xdr:to>
    <xdr:sp macro="" textlink="' '!A105">
      <xdr:nvSpPr>
        <xdr:cNvPr id="20" name="Abgerundetes Rechteck 19">
          <a:hlinkClick xmlns:r="http://schemas.openxmlformats.org/officeDocument/2006/relationships" r:id="rId4" tooltip="Zulieferer"/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208989" y="2134746"/>
          <a:ext cx="1391162" cy="543971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F5466342-3A3B-4F01-BC7F-6748290CC97D}" type="TxLink">
            <a:rPr lang="de-CH" sz="11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Bargaining power of suppliers</a:t>
          </a:fld>
          <a:endParaRPr lang="de-CH" sz="11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940612</xdr:colOff>
      <xdr:row>9</xdr:row>
      <xdr:rowOff>148370</xdr:rowOff>
    </xdr:from>
    <xdr:to>
      <xdr:col>2</xdr:col>
      <xdr:colOff>1235357</xdr:colOff>
      <xdr:row>13</xdr:row>
      <xdr:rowOff>1812</xdr:rowOff>
    </xdr:to>
    <xdr:grpSp>
      <xdr:nvGrpSpPr>
        <xdr:cNvPr id="21" name="Gruppieren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1702612" y="2076230"/>
          <a:ext cx="294745" cy="584962"/>
          <a:chOff x="3790950" y="1448652"/>
          <a:chExt cx="289425" cy="609021"/>
        </a:xfrm>
      </xdr:grpSpPr>
      <xdr:sp macro="" textlink="$I$53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SpPr/>
        </xdr:nvSpPr>
        <xdr:spPr>
          <a:xfrm>
            <a:off x="3790950" y="1448652"/>
            <a:ext cx="286806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53DE0D1-7FBE-4ACF-A65E-5ACB780B22A9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54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500-000017000000}"/>
              </a:ext>
            </a:extLst>
          </xdr:cNvPr>
          <xdr:cNvSpPr/>
        </xdr:nvSpPr>
        <xdr:spPr>
          <a:xfrm>
            <a:off x="3792085" y="1677252"/>
            <a:ext cx="286806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6B4FD1F-133F-43F2-A94C-EC15842FF59B}" type="TxLink">
              <a:rPr lang="de-CH" sz="800" b="0" i="0" u="none" strike="noStrike">
                <a:solidFill>
                  <a:srgbClr val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$I$55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SpPr/>
        </xdr:nvSpPr>
        <xdr:spPr>
          <a:xfrm>
            <a:off x="3793569" y="1914525"/>
            <a:ext cx="286806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8CF7855C-9466-4504-AC19-4FB233375FAF}" type="TxLink">
              <a:rPr lang="de-CH" sz="800"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0</a:t>
            </a:fld>
            <a:endParaRPr lang="de-CH" sz="8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1734692</xdr:colOff>
      <xdr:row>9</xdr:row>
      <xdr:rowOff>118635</xdr:rowOff>
    </xdr:from>
    <xdr:to>
      <xdr:col>3</xdr:col>
      <xdr:colOff>944597</xdr:colOff>
      <xdr:row>13</xdr:row>
      <xdr:rowOff>117043</xdr:rowOff>
    </xdr:to>
    <xdr:sp macro="" textlink="' '!A108">
      <xdr:nvSpPr>
        <xdr:cNvPr id="14" name="Abgerundetes Rechteck 13">
          <a:hlinkClick xmlns:r="http://schemas.openxmlformats.org/officeDocument/2006/relationships" r:id="rId5" tooltip="Mitbewerber / Rivalität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2477642" y="2071260"/>
          <a:ext cx="1010130" cy="760408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fld id="{ED8F395C-28D2-4E8A-88B4-6857FD2D0F13}" type="TxLink">
            <a:rPr lang="de-CH" sz="9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Competitors / Rivalry</a:t>
          </a:fld>
          <a:endParaRPr lang="de-CH" sz="9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1771094</xdr:colOff>
      <xdr:row>12</xdr:row>
      <xdr:rowOff>31250</xdr:rowOff>
    </xdr:from>
    <xdr:to>
      <xdr:col>3</xdr:col>
      <xdr:colOff>210137</xdr:colOff>
      <xdr:row>12</xdr:row>
      <xdr:rowOff>166076</xdr:rowOff>
    </xdr:to>
    <xdr:sp macro="" textlink="$I$83">
      <xdr:nvSpPr>
        <xdr:cNvPr id="16" name="Abgerundetes Rechteck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514044" y="2555375"/>
          <a:ext cx="239268" cy="134826"/>
        </a:xfrm>
        <a:prstGeom prst="roundRect">
          <a:avLst/>
        </a:prstGeom>
        <a:solidFill>
          <a:srgbClr val="CCFFCC"/>
        </a:solidFill>
        <a:ln>
          <a:solidFill>
            <a:srgbClr val="00B05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E2501752-FFC2-4965-9449-B50BBC4C10E3}" type="TxLink">
            <a:rPr lang="de-CH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1</a:t>
          </a:fld>
          <a:endParaRPr lang="de-CH" sz="8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305557</xdr:colOff>
      <xdr:row>12</xdr:row>
      <xdr:rowOff>31250</xdr:rowOff>
    </xdr:from>
    <xdr:to>
      <xdr:col>3</xdr:col>
      <xdr:colOff>544825</xdr:colOff>
      <xdr:row>12</xdr:row>
      <xdr:rowOff>166076</xdr:rowOff>
    </xdr:to>
    <xdr:sp macro="" textlink="$I$84">
      <xdr:nvSpPr>
        <xdr:cNvPr id="17" name="Abgerundetes Rechteck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848732" y="2555375"/>
          <a:ext cx="239268" cy="134826"/>
        </a:xfrm>
        <a:prstGeom prst="roundRect">
          <a:avLst/>
        </a:prstGeom>
        <a:solidFill>
          <a:srgbClr val="FFFF99"/>
        </a:solidFill>
        <a:ln>
          <a:solidFill>
            <a:srgbClr val="FFC00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6A6C81F0-F8CF-44BF-9046-A8FAA93AE5B5}" type="TxLink">
            <a:rPr lang="de-CH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0</a:t>
          </a:fld>
          <a:endParaRPr lang="de-CH" sz="8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632589</xdr:colOff>
      <xdr:row>12</xdr:row>
      <xdr:rowOff>30447</xdr:rowOff>
    </xdr:from>
    <xdr:to>
      <xdr:col>3</xdr:col>
      <xdr:colOff>871857</xdr:colOff>
      <xdr:row>12</xdr:row>
      <xdr:rowOff>165273</xdr:rowOff>
    </xdr:to>
    <xdr:sp macro="" textlink="$I$85">
      <xdr:nvSpPr>
        <xdr:cNvPr id="18" name="Abgerundetes Rechteck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3175764" y="2554572"/>
          <a:ext cx="239268" cy="134826"/>
        </a:xfrm>
        <a:prstGeom prst="roundRect">
          <a:avLst/>
        </a:prstGeom>
        <a:solidFill>
          <a:srgbClr val="FF9999"/>
        </a:solidFill>
        <a:ln>
          <a:solidFill>
            <a:srgbClr val="FF000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68D210B0-1696-4886-B27B-2E0B62D2750B}" type="TxLink">
            <a:rPr lang="de-CH" sz="8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0</a:t>
          </a:fld>
          <a:endParaRPr lang="de-CH" sz="8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4</xdr:col>
      <xdr:colOff>268604</xdr:colOff>
      <xdr:row>3</xdr:row>
      <xdr:rowOff>9525</xdr:rowOff>
    </xdr:from>
    <xdr:to>
      <xdr:col>9</xdr:col>
      <xdr:colOff>963929</xdr:colOff>
      <xdr:row>22</xdr:row>
      <xdr:rowOff>19050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7</xdr:col>
      <xdr:colOff>281940</xdr:colOff>
      <xdr:row>2</xdr:row>
      <xdr:rowOff>32385</xdr:rowOff>
    </xdr:from>
    <xdr:to>
      <xdr:col>7</xdr:col>
      <xdr:colOff>453390</xdr:colOff>
      <xdr:row>2</xdr:row>
      <xdr:rowOff>205185</xdr:rowOff>
    </xdr:to>
    <xdr:grpSp>
      <xdr:nvGrpSpPr>
        <xdr:cNvPr id="58" name="Gruppieren 57">
          <a:hlinkClick xmlns:r="http://schemas.openxmlformats.org/officeDocument/2006/relationships" r:id="rId7" tooltip="Help"/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GrpSpPr/>
      </xdr:nvGrpSpPr>
      <xdr:grpSpPr>
        <a:xfrm>
          <a:off x="10187940" y="596265"/>
          <a:ext cx="171450" cy="172800"/>
          <a:chOff x="8105775" y="571500"/>
          <a:chExt cx="172800" cy="172800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0500-00003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60" name="Textfeld 59">
            <a:extLst>
              <a:ext uri="{FF2B5EF4-FFF2-40B4-BE49-F238E27FC236}">
                <a16:creationId xmlns:a16="http://schemas.microsoft.com/office/drawing/2014/main" id="{00000000-0008-0000-0500-00003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104775</xdr:rowOff>
    </xdr:from>
    <xdr:to>
      <xdr:col>0</xdr:col>
      <xdr:colOff>381150</xdr:colOff>
      <xdr:row>0</xdr:row>
      <xdr:rowOff>430240</xdr:rowOff>
    </xdr:to>
    <xdr:grpSp>
      <xdr:nvGrpSpPr>
        <xdr:cNvPr id="61" name="Gruppieren 60">
          <a:hlinkClick xmlns:r="http://schemas.openxmlformats.org/officeDocument/2006/relationships" r:id="rId8" tooltip="Home"/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GrpSpPr/>
      </xdr:nvGrpSpPr>
      <xdr:grpSpPr>
        <a:xfrm>
          <a:off x="57150" y="104775"/>
          <a:ext cx="324000" cy="325465"/>
          <a:chOff x="12729063" y="1298331"/>
          <a:chExt cx="324000" cy="323267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500-00004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1" name="Grafik 8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500-00005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35</xdr:row>
      <xdr:rowOff>190499</xdr:rowOff>
    </xdr:from>
    <xdr:to>
      <xdr:col>0</xdr:col>
      <xdr:colOff>381150</xdr:colOff>
      <xdr:row>37</xdr:row>
      <xdr:rowOff>57299</xdr:rowOff>
    </xdr:to>
    <xdr:grpSp>
      <xdr:nvGrpSpPr>
        <xdr:cNvPr id="82" name="Gruppieren 81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GrpSpPr/>
      </xdr:nvGrpSpPr>
      <xdr:grpSpPr>
        <a:xfrm>
          <a:off x="57150" y="8420099"/>
          <a:ext cx="324000" cy="324000"/>
          <a:chOff x="66675" y="497205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0500-00005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oben 83">
            <a:extLst>
              <a:ext uri="{FF2B5EF4-FFF2-40B4-BE49-F238E27FC236}">
                <a16:creationId xmlns:a16="http://schemas.microsoft.com/office/drawing/2014/main" id="{00000000-0008-0000-0500-00005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51</xdr:row>
      <xdr:rowOff>0</xdr:rowOff>
    </xdr:from>
    <xdr:to>
      <xdr:col>0</xdr:col>
      <xdr:colOff>381150</xdr:colOff>
      <xdr:row>52</xdr:row>
      <xdr:rowOff>57300</xdr:rowOff>
    </xdr:to>
    <xdr:grpSp>
      <xdr:nvGrpSpPr>
        <xdr:cNvPr id="85" name="Gruppieren 84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GrpSpPr/>
      </xdr:nvGrpSpPr>
      <xdr:grpSpPr>
        <a:xfrm>
          <a:off x="57150" y="12557760"/>
          <a:ext cx="324000" cy="324000"/>
          <a:chOff x="66675" y="497205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0500-00005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oben 86">
            <a:extLst>
              <a:ext uri="{FF2B5EF4-FFF2-40B4-BE49-F238E27FC236}">
                <a16:creationId xmlns:a16="http://schemas.microsoft.com/office/drawing/2014/main" id="{00000000-0008-0000-0500-00005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66</xdr:row>
      <xdr:rowOff>0</xdr:rowOff>
    </xdr:from>
    <xdr:to>
      <xdr:col>0</xdr:col>
      <xdr:colOff>381150</xdr:colOff>
      <xdr:row>67</xdr:row>
      <xdr:rowOff>57300</xdr:rowOff>
    </xdr:to>
    <xdr:grpSp>
      <xdr:nvGrpSpPr>
        <xdr:cNvPr id="88" name="Gruppieren 87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GrpSpPr/>
      </xdr:nvGrpSpPr>
      <xdr:grpSpPr>
        <a:xfrm>
          <a:off x="57150" y="16695420"/>
          <a:ext cx="324000" cy="324000"/>
          <a:chOff x="66675" y="497205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0500-00005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oben 89">
            <a:extLst>
              <a:ext uri="{FF2B5EF4-FFF2-40B4-BE49-F238E27FC236}">
                <a16:creationId xmlns:a16="http://schemas.microsoft.com/office/drawing/2014/main" id="{00000000-0008-0000-0500-00005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81</xdr:row>
      <xdr:rowOff>0</xdr:rowOff>
    </xdr:from>
    <xdr:to>
      <xdr:col>0</xdr:col>
      <xdr:colOff>381150</xdr:colOff>
      <xdr:row>82</xdr:row>
      <xdr:rowOff>57300</xdr:rowOff>
    </xdr:to>
    <xdr:grpSp>
      <xdr:nvGrpSpPr>
        <xdr:cNvPr id="91" name="Gruppieren 90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GrpSpPr/>
      </xdr:nvGrpSpPr>
      <xdr:grpSpPr>
        <a:xfrm>
          <a:off x="57150" y="20833080"/>
          <a:ext cx="324000" cy="324000"/>
          <a:chOff x="66675" y="497205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0500-00005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oben 92">
            <a:extLst>
              <a:ext uri="{FF2B5EF4-FFF2-40B4-BE49-F238E27FC236}">
                <a16:creationId xmlns:a16="http://schemas.microsoft.com/office/drawing/2014/main" id="{00000000-0008-0000-0500-00005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92</xdr:row>
      <xdr:rowOff>0</xdr:rowOff>
    </xdr:from>
    <xdr:to>
      <xdr:col>0</xdr:col>
      <xdr:colOff>381150</xdr:colOff>
      <xdr:row>93</xdr:row>
      <xdr:rowOff>28725</xdr:rowOff>
    </xdr:to>
    <xdr:grpSp>
      <xdr:nvGrpSpPr>
        <xdr:cNvPr id="94" name="Gruppieren 93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GrpSpPr/>
      </xdr:nvGrpSpPr>
      <xdr:grpSpPr>
        <a:xfrm>
          <a:off x="57150" y="24124920"/>
          <a:ext cx="324000" cy="325905"/>
          <a:chOff x="66675" y="497205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0500-00005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oben 95">
            <a:extLst>
              <a:ext uri="{FF2B5EF4-FFF2-40B4-BE49-F238E27FC236}">
                <a16:creationId xmlns:a16="http://schemas.microsoft.com/office/drawing/2014/main" id="{00000000-0008-0000-0500-00006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1295400</xdr:colOff>
          <xdr:row>3</xdr:row>
          <xdr:rowOff>68580</xdr:rowOff>
        </xdr:from>
        <xdr:to>
          <xdr:col>3</xdr:col>
          <xdr:colOff>1508760</xdr:colOff>
          <xdr:row>4</xdr:row>
          <xdr:rowOff>144780</xdr:rowOff>
        </xdr:to>
        <xdr:sp macro="" textlink="">
          <xdr:nvSpPr>
            <xdr:cNvPr id="15368" name="Check Box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5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3</xdr:col>
      <xdr:colOff>1522095</xdr:colOff>
      <xdr:row>3</xdr:row>
      <xdr:rowOff>72146</xdr:rowOff>
    </xdr:from>
    <xdr:ext cx="967188" cy="264560"/>
    <xdr:sp macro="" textlink="' '!A104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4135755" y="902726"/>
          <a:ext cx="9671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rtlCol="0" anchor="t">
          <a:spAutoFit/>
        </a:bodyPr>
        <a:lstStyle/>
        <a:p>
          <a:pPr algn="l"/>
          <a:fld id="{43C7F8E9-0001-4D21-8DB4-B5B899E6CAAA}" type="TxLink">
            <a:rPr lang="en-US" sz="1100" b="0" i="0" u="none" strike="noStrike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Public authorities </a:t>
          </a:fld>
          <a:endParaRPr lang="fr-CH" sz="1100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1645920</xdr:colOff>
          <xdr:row>0</xdr:row>
          <xdr:rowOff>0</xdr:rowOff>
        </xdr:from>
        <xdr:to>
          <xdr:col>9</xdr:col>
          <xdr:colOff>15240</xdr:colOff>
          <xdr:row>0</xdr:row>
          <xdr:rowOff>518160</xdr:rowOff>
        </xdr:to>
        <xdr:pic>
          <xdr:nvPicPr>
            <xdr:cNvPr id="54" name="Grafik 56">
              <a:extLst>
                <a:ext uri="{FF2B5EF4-FFF2-40B4-BE49-F238E27FC236}">
                  <a16:creationId xmlns:a16="http://schemas.microsoft.com/office/drawing/2014/main" id="{00000000-0008-0000-0500-00003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15580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81686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718049</xdr:colOff>
      <xdr:row>19</xdr:row>
      <xdr:rowOff>158403</xdr:rowOff>
    </xdr:from>
    <xdr:to>
      <xdr:col>5</xdr:col>
      <xdr:colOff>561043</xdr:colOff>
      <xdr:row>33</xdr:row>
      <xdr:rowOff>113874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1127624" y="8730903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720078</xdr:colOff>
      <xdr:row>33</xdr:row>
      <xdr:rowOff>159211</xdr:rowOff>
    </xdr:from>
    <xdr:to>
      <xdr:col>5</xdr:col>
      <xdr:colOff>563072</xdr:colOff>
      <xdr:row>47</xdr:row>
      <xdr:rowOff>114682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1129653" y="113987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604887</xdr:colOff>
      <xdr:row>19</xdr:row>
      <xdr:rowOff>158403</xdr:rowOff>
    </xdr:from>
    <xdr:to>
      <xdr:col>6</xdr:col>
      <xdr:colOff>1695656</xdr:colOff>
      <xdr:row>33</xdr:row>
      <xdr:rowOff>113874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4062462" y="8730903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613272</xdr:colOff>
      <xdr:row>33</xdr:row>
      <xdr:rowOff>159211</xdr:rowOff>
    </xdr:from>
    <xdr:to>
      <xdr:col>6</xdr:col>
      <xdr:colOff>1704041</xdr:colOff>
      <xdr:row>47</xdr:row>
      <xdr:rowOff>114682</xdr:rowOff>
    </xdr:to>
    <xdr:sp macro="" textlink="">
      <xdr:nvSpPr>
        <xdr:cNvPr id="24" name="Rechteck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>
        <a:xfrm>
          <a:off x="4070847" y="113987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1</xdr:col>
      <xdr:colOff>276234</xdr:colOff>
      <xdr:row>29</xdr:row>
      <xdr:rowOff>3235</xdr:rowOff>
    </xdr:from>
    <xdr:ext cx="342786" cy="1792029"/>
    <xdr:sp macro="" textlink="' '!A202">
      <xdr:nvSpPr>
        <xdr:cNvPr id="25" name="Textfeld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 rot="16200000">
          <a:off x="18337" y="7995432"/>
          <a:ext cx="179202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4AEF2C96-C51F-4EE2-8423-C52BA48B4432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Difficult to substitute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1431854</xdr:colOff>
      <xdr:row>50</xdr:row>
      <xdr:rowOff>1554</xdr:rowOff>
    </xdr:from>
    <xdr:to>
      <xdr:col>6</xdr:col>
      <xdr:colOff>1000936</xdr:colOff>
      <xdr:row>52</xdr:row>
      <xdr:rowOff>59218</xdr:rowOff>
    </xdr:to>
    <xdr:sp macro="" textlink="' '!A201">
      <xdr:nvSpPr>
        <xdr:cNvPr id="26" name="Textfeld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1841429" y="14298579"/>
          <a:ext cx="4417307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2A1AEC6F-357D-4759-85EB-79D33A490E04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Added value for customer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2</xdr:col>
      <xdr:colOff>277070</xdr:colOff>
      <xdr:row>20</xdr:row>
      <xdr:rowOff>61049</xdr:rowOff>
    </xdr:from>
    <xdr:ext cx="311496" cy="466923"/>
    <xdr:sp macro="" textlink="' '!A205">
      <xdr:nvSpPr>
        <xdr:cNvPr id="27" name="Textfeld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 rot="16200000">
          <a:off x="951831" y="5691838"/>
          <a:ext cx="4669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9F96628-9812-4A6F-96C2-2AE322DD1171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very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286592</xdr:colOff>
      <xdr:row>44</xdr:row>
      <xdr:rowOff>60271</xdr:rowOff>
    </xdr:from>
    <xdr:to>
      <xdr:col>2</xdr:col>
      <xdr:colOff>598088</xdr:colOff>
      <xdr:row>47</xdr:row>
      <xdr:rowOff>107915</xdr:rowOff>
    </xdr:to>
    <xdr:sp macro="" textlink="' '!A63">
      <xdr:nvSpPr>
        <xdr:cNvPr id="28" name="Textfeld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 rot="16200000">
          <a:off x="885243" y="10339170"/>
          <a:ext cx="61914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49560A2B-D94C-4553-B876-7F4379716BCA}" type="TxLink">
            <a:rPr lang="en-US" sz="1400" b="0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/>
            <a:t>Low</a:t>
          </a:fld>
          <a:endParaRPr lang="de-CH" sz="1400" b="0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6</xdr:col>
      <xdr:colOff>1019175</xdr:colOff>
      <xdr:row>48</xdr:row>
      <xdr:rowOff>175569</xdr:rowOff>
    </xdr:from>
    <xdr:ext cx="714376" cy="311496"/>
    <xdr:sp macro="" textlink="' '!A60">
      <xdr:nvSpPr>
        <xdr:cNvPr id="29" name="Textfeld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6619875" y="11062644"/>
          <a:ext cx="71437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1CAF50A4-6ED3-4475-9C21-A5023CD7C2E2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753650</xdr:colOff>
      <xdr:row>48</xdr:row>
      <xdr:rowOff>175569</xdr:rowOff>
    </xdr:from>
    <xdr:ext cx="619144" cy="311496"/>
    <xdr:sp macro="" textlink="' '!A63">
      <xdr:nvSpPr>
        <xdr:cNvPr id="30" name="Textfeld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1506125" y="11062644"/>
          <a:ext cx="61914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1BC1E323-0E8A-4454-9AFA-F31ECD1E03EF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8</xdr:col>
      <xdr:colOff>257175</xdr:colOff>
      <xdr:row>1</xdr:row>
      <xdr:rowOff>57150</xdr:rowOff>
    </xdr:from>
    <xdr:to>
      <xdr:col>8</xdr:col>
      <xdr:colOff>429975</xdr:colOff>
      <xdr:row>2</xdr:row>
      <xdr:rowOff>58500</xdr:rowOff>
    </xdr:to>
    <xdr:grpSp>
      <xdr:nvGrpSpPr>
        <xdr:cNvPr id="36" name="Gruppieren 3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GrpSpPr/>
      </xdr:nvGrpSpPr>
      <xdr:grpSpPr>
        <a:xfrm>
          <a:off x="10079355" y="590550"/>
          <a:ext cx="172800" cy="168990"/>
          <a:chOff x="8105775" y="571500"/>
          <a:chExt cx="172800" cy="172800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600-00002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Textfeld 40">
            <a:extLst>
              <a:ext uri="{FF2B5EF4-FFF2-40B4-BE49-F238E27FC236}">
                <a16:creationId xmlns:a16="http://schemas.microsoft.com/office/drawing/2014/main" id="{00000000-0008-0000-0600-00002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42" name="Gruppieren 41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0600-00002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4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6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absolute">
    <xdr:from>
      <xdr:col>0</xdr:col>
      <xdr:colOff>85725</xdr:colOff>
      <xdr:row>50</xdr:row>
      <xdr:rowOff>57150</xdr:rowOff>
    </xdr:from>
    <xdr:to>
      <xdr:col>0</xdr:col>
      <xdr:colOff>409725</xdr:colOff>
      <xdr:row>52</xdr:row>
      <xdr:rowOff>1615</xdr:rowOff>
    </xdr:to>
    <xdr:grpSp>
      <xdr:nvGrpSpPr>
        <xdr:cNvPr id="45" name="Gruppieren 44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pSpPr/>
      </xdr:nvGrpSpPr>
      <xdr:grpSpPr>
        <a:xfrm>
          <a:off x="85725" y="11037570"/>
          <a:ext cx="324000" cy="310225"/>
          <a:chOff x="66675" y="4972050"/>
          <a:chExt cx="324000" cy="325465"/>
        </a:xfrm>
      </xdr:grpSpPr>
      <xdr:sp macro="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0600-00002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7" name="Pfeil nach oben 46">
            <a:extLst>
              <a:ext uri="{FF2B5EF4-FFF2-40B4-BE49-F238E27FC236}">
                <a16:creationId xmlns:a16="http://schemas.microsoft.com/office/drawing/2014/main" id="{00000000-0008-0000-0600-00002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</xdr:row>
      <xdr:rowOff>0</xdr:rowOff>
    </xdr:from>
    <xdr:to>
      <xdr:col>0</xdr:col>
      <xdr:colOff>381150</xdr:colOff>
      <xdr:row>4</xdr:row>
      <xdr:rowOff>324000</xdr:rowOff>
    </xdr:to>
    <xdr:grpSp>
      <xdr:nvGrpSpPr>
        <xdr:cNvPr id="48" name="Gruppieren 47">
          <a:hlinkClick xmlns:r="http://schemas.openxmlformats.org/officeDocument/2006/relationships" r:id="rId5" tooltip="Graph"/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pSpPr>
          <a:grpSpLocks/>
        </xdr:cNvGrpSpPr>
      </xdr:nvGrpSpPr>
      <xdr:grpSpPr>
        <a:xfrm>
          <a:off x="57150" y="1028700"/>
          <a:ext cx="324000" cy="324000"/>
          <a:chOff x="12382500" y="215265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600-000031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0" name="Grafik 49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1</xdr:col>
      <xdr:colOff>104775</xdr:colOff>
      <xdr:row>18</xdr:row>
      <xdr:rowOff>161926</xdr:rowOff>
    </xdr:from>
    <xdr:to>
      <xdr:col>6</xdr:col>
      <xdr:colOff>1990725</xdr:colOff>
      <xdr:row>50</xdr:row>
      <xdr:rowOff>110159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0</xdr:row>
          <xdr:rowOff>0</xdr:rowOff>
        </xdr:from>
        <xdr:to>
          <xdr:col>9</xdr:col>
          <xdr:colOff>3810</xdr:colOff>
          <xdr:row>0</xdr:row>
          <xdr:rowOff>518160</xdr:rowOff>
        </xdr:to>
        <xdr:pic>
          <xdr:nvPicPr>
            <xdr:cNvPr id="31" name="Grafik 56">
              <a:extLst>
                <a:ext uri="{FF2B5EF4-FFF2-40B4-BE49-F238E27FC236}">
                  <a16:creationId xmlns:a16="http://schemas.microsoft.com/office/drawing/2014/main" id="{00000000-0008-0000-06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198867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07720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5</xdr:row>
      <xdr:rowOff>61912</xdr:rowOff>
    </xdr:from>
    <xdr:to>
      <xdr:col>0</xdr:col>
      <xdr:colOff>381150</xdr:colOff>
      <xdr:row>6</xdr:row>
      <xdr:rowOff>92102</xdr:rowOff>
    </xdr:to>
    <xdr:sp macro="" textlink="">
      <xdr:nvSpPr>
        <xdr:cNvPr id="32" name="Rechteck 27">
          <a:hlinkClick xmlns:r="http://schemas.openxmlformats.org/officeDocument/2006/relationships" r:id="rId9" tooltip="Business Model"/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Aspect="1"/>
        </xdr:cNvSpPr>
      </xdr:nvSpPr>
      <xdr:spPr>
        <a:xfrm>
          <a:off x="57150" y="1500187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260985</xdr:colOff>
      <xdr:row>2</xdr:row>
      <xdr:rowOff>47625</xdr:rowOff>
    </xdr:from>
    <xdr:to>
      <xdr:col>8</xdr:col>
      <xdr:colOff>433785</xdr:colOff>
      <xdr:row>2</xdr:row>
      <xdr:rowOff>220425</xdr:rowOff>
    </xdr:to>
    <xdr:grpSp>
      <xdr:nvGrpSpPr>
        <xdr:cNvPr id="53" name="Gruppieren 5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GrpSpPr/>
      </xdr:nvGrpSpPr>
      <xdr:grpSpPr>
        <a:xfrm>
          <a:off x="10768965" y="596265"/>
          <a:ext cx="172800" cy="172800"/>
          <a:chOff x="8105775" y="571500"/>
          <a:chExt cx="172800" cy="172800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5" name="Textfeld 54">
            <a:extLst>
              <a:ext uri="{FF2B5EF4-FFF2-40B4-BE49-F238E27FC236}">
                <a16:creationId xmlns:a16="http://schemas.microsoft.com/office/drawing/2014/main" id="{00000000-0008-0000-0700-00003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6" name="Gruppieren 55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02" name="Grafik 10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30</xdr:row>
      <xdr:rowOff>266700</xdr:rowOff>
    </xdr:from>
    <xdr:to>
      <xdr:col>0</xdr:col>
      <xdr:colOff>381150</xdr:colOff>
      <xdr:row>32</xdr:row>
      <xdr:rowOff>1615</xdr:rowOff>
    </xdr:to>
    <xdr:grpSp>
      <xdr:nvGrpSpPr>
        <xdr:cNvPr id="103" name="Gruppieren 102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/>
      </xdr:nvGrpSpPr>
      <xdr:grpSpPr>
        <a:xfrm>
          <a:off x="57150" y="11826240"/>
          <a:ext cx="324000" cy="329275"/>
          <a:chOff x="66675" y="4972050"/>
          <a:chExt cx="324000" cy="325465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Pfeil nach oben 104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17</xdr:row>
      <xdr:rowOff>209550</xdr:rowOff>
    </xdr:from>
    <xdr:to>
      <xdr:col>0</xdr:col>
      <xdr:colOff>381150</xdr:colOff>
      <xdr:row>19</xdr:row>
      <xdr:rowOff>1615</xdr:rowOff>
    </xdr:to>
    <xdr:grpSp>
      <xdr:nvGrpSpPr>
        <xdr:cNvPr id="130" name="Gruppieren 129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GrpSpPr/>
      </xdr:nvGrpSpPr>
      <xdr:grpSpPr>
        <a:xfrm>
          <a:off x="57150" y="8042910"/>
          <a:ext cx="324000" cy="325465"/>
          <a:chOff x="66675" y="4972050"/>
          <a:chExt cx="324000" cy="325465"/>
        </a:xfrm>
      </xdr:grpSpPr>
      <xdr:sp macro="" textlink="">
        <xdr:nvSpPr>
          <xdr:cNvPr id="131" name="Rechteck 130">
            <a:extLst>
              <a:ext uri="{FF2B5EF4-FFF2-40B4-BE49-F238E27FC236}">
                <a16:creationId xmlns:a16="http://schemas.microsoft.com/office/drawing/2014/main" id="{00000000-0008-0000-0700-00008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2" name="Pfeil nach oben 131">
            <a:extLst>
              <a:ext uri="{FF2B5EF4-FFF2-40B4-BE49-F238E27FC236}">
                <a16:creationId xmlns:a16="http://schemas.microsoft.com/office/drawing/2014/main" id="{00000000-0008-0000-0700-00008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45</xdr:row>
      <xdr:rowOff>209550</xdr:rowOff>
    </xdr:from>
    <xdr:to>
      <xdr:col>0</xdr:col>
      <xdr:colOff>381150</xdr:colOff>
      <xdr:row>47</xdr:row>
      <xdr:rowOff>1615</xdr:rowOff>
    </xdr:to>
    <xdr:grpSp>
      <xdr:nvGrpSpPr>
        <xdr:cNvPr id="133" name="Gruppieren 132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GrpSpPr/>
      </xdr:nvGrpSpPr>
      <xdr:grpSpPr>
        <a:xfrm>
          <a:off x="57150" y="16089630"/>
          <a:ext cx="324000" cy="325465"/>
          <a:chOff x="66675" y="4972050"/>
          <a:chExt cx="324000" cy="325465"/>
        </a:xfrm>
      </xdr:grpSpPr>
      <xdr:sp macro="" textlink="">
        <xdr:nvSpPr>
          <xdr:cNvPr id="134" name="Rechteck 133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5" name="Pfeil nach oben 134">
            <a:extLst>
              <a:ext uri="{FF2B5EF4-FFF2-40B4-BE49-F238E27FC236}">
                <a16:creationId xmlns:a16="http://schemas.microsoft.com/office/drawing/2014/main" id="{00000000-0008-0000-0700-00008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59</xdr:row>
      <xdr:rowOff>209550</xdr:rowOff>
    </xdr:from>
    <xdr:to>
      <xdr:col>0</xdr:col>
      <xdr:colOff>381150</xdr:colOff>
      <xdr:row>61</xdr:row>
      <xdr:rowOff>1615</xdr:rowOff>
    </xdr:to>
    <xdr:grpSp>
      <xdr:nvGrpSpPr>
        <xdr:cNvPr id="136" name="Gruppieren 135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GrpSpPr/>
      </xdr:nvGrpSpPr>
      <xdr:grpSpPr>
        <a:xfrm>
          <a:off x="57150" y="20112990"/>
          <a:ext cx="324000" cy="325465"/>
          <a:chOff x="66675" y="4972050"/>
          <a:chExt cx="324000" cy="325465"/>
        </a:xfrm>
      </xdr:grpSpPr>
      <xdr:sp macro="" textlink="">
        <xdr:nvSpPr>
          <xdr:cNvPr id="137" name="Rechteck 136">
            <a:extLst>
              <a:ext uri="{FF2B5EF4-FFF2-40B4-BE49-F238E27FC236}">
                <a16:creationId xmlns:a16="http://schemas.microsoft.com/office/drawing/2014/main" id="{00000000-0008-0000-0700-00008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8" name="Pfeil nach oben 137">
            <a:extLst>
              <a:ext uri="{FF2B5EF4-FFF2-40B4-BE49-F238E27FC236}">
                <a16:creationId xmlns:a16="http://schemas.microsoft.com/office/drawing/2014/main" id="{00000000-0008-0000-0700-00008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73</xdr:row>
      <xdr:rowOff>209550</xdr:rowOff>
    </xdr:from>
    <xdr:to>
      <xdr:col>0</xdr:col>
      <xdr:colOff>381150</xdr:colOff>
      <xdr:row>75</xdr:row>
      <xdr:rowOff>1615</xdr:rowOff>
    </xdr:to>
    <xdr:grpSp>
      <xdr:nvGrpSpPr>
        <xdr:cNvPr id="139" name="Gruppieren 138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GrpSpPr/>
      </xdr:nvGrpSpPr>
      <xdr:grpSpPr>
        <a:xfrm>
          <a:off x="57150" y="24136350"/>
          <a:ext cx="324000" cy="325465"/>
          <a:chOff x="66675" y="4972050"/>
          <a:chExt cx="324000" cy="325465"/>
        </a:xfrm>
      </xdr:grpSpPr>
      <xdr:sp macro="" textlink="">
        <xdr:nvSpPr>
          <xdr:cNvPr id="140" name="Rechteck 139">
            <a:extLst>
              <a:ext uri="{FF2B5EF4-FFF2-40B4-BE49-F238E27FC236}">
                <a16:creationId xmlns:a16="http://schemas.microsoft.com/office/drawing/2014/main" id="{00000000-0008-0000-0700-00008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1" name="Pfeil nach oben 140">
            <a:extLst>
              <a:ext uri="{FF2B5EF4-FFF2-40B4-BE49-F238E27FC236}">
                <a16:creationId xmlns:a16="http://schemas.microsoft.com/office/drawing/2014/main" id="{00000000-0008-0000-0700-00008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87</xdr:row>
      <xdr:rowOff>209550</xdr:rowOff>
    </xdr:from>
    <xdr:to>
      <xdr:col>0</xdr:col>
      <xdr:colOff>381150</xdr:colOff>
      <xdr:row>89</xdr:row>
      <xdr:rowOff>1615</xdr:rowOff>
    </xdr:to>
    <xdr:grpSp>
      <xdr:nvGrpSpPr>
        <xdr:cNvPr id="142" name="Gruppieren 141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GrpSpPr/>
      </xdr:nvGrpSpPr>
      <xdr:grpSpPr>
        <a:xfrm>
          <a:off x="57150" y="28159710"/>
          <a:ext cx="324000" cy="325465"/>
          <a:chOff x="66675" y="4972050"/>
          <a:chExt cx="324000" cy="325465"/>
        </a:xfrm>
      </xdr:grpSpPr>
      <xdr:sp macro="" textlink="">
        <xdr:nvSpPr>
          <xdr:cNvPr id="143" name="Rechteck 142">
            <a:extLst>
              <a:ext uri="{FF2B5EF4-FFF2-40B4-BE49-F238E27FC236}">
                <a16:creationId xmlns:a16="http://schemas.microsoft.com/office/drawing/2014/main" id="{00000000-0008-0000-0700-00008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4" name="Pfeil nach oben 143">
            <a:extLst>
              <a:ext uri="{FF2B5EF4-FFF2-40B4-BE49-F238E27FC236}">
                <a16:creationId xmlns:a16="http://schemas.microsoft.com/office/drawing/2014/main" id="{00000000-0008-0000-0700-00009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101</xdr:row>
      <xdr:rowOff>209550</xdr:rowOff>
    </xdr:from>
    <xdr:to>
      <xdr:col>0</xdr:col>
      <xdr:colOff>381150</xdr:colOff>
      <xdr:row>103</xdr:row>
      <xdr:rowOff>1615</xdr:rowOff>
    </xdr:to>
    <xdr:grpSp>
      <xdr:nvGrpSpPr>
        <xdr:cNvPr id="145" name="Gruppieren 144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GrpSpPr/>
      </xdr:nvGrpSpPr>
      <xdr:grpSpPr>
        <a:xfrm>
          <a:off x="57150" y="32183070"/>
          <a:ext cx="324000" cy="325465"/>
          <a:chOff x="66675" y="4972050"/>
          <a:chExt cx="324000" cy="325465"/>
        </a:xfrm>
      </xdr:grpSpPr>
      <xdr:sp macro="" textlink="">
        <xdr:nvSpPr>
          <xdr:cNvPr id="146" name="Rechteck 145">
            <a:extLst>
              <a:ext uri="{FF2B5EF4-FFF2-40B4-BE49-F238E27FC236}">
                <a16:creationId xmlns:a16="http://schemas.microsoft.com/office/drawing/2014/main" id="{00000000-0008-0000-0700-00009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7" name="Pfeil nach oben 146">
            <a:extLst>
              <a:ext uri="{FF2B5EF4-FFF2-40B4-BE49-F238E27FC236}">
                <a16:creationId xmlns:a16="http://schemas.microsoft.com/office/drawing/2014/main" id="{00000000-0008-0000-0700-00009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115</xdr:row>
      <xdr:rowOff>209550</xdr:rowOff>
    </xdr:from>
    <xdr:to>
      <xdr:col>0</xdr:col>
      <xdr:colOff>381150</xdr:colOff>
      <xdr:row>117</xdr:row>
      <xdr:rowOff>1615</xdr:rowOff>
    </xdr:to>
    <xdr:grpSp>
      <xdr:nvGrpSpPr>
        <xdr:cNvPr id="148" name="Gruppieren 147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GrpSpPr/>
      </xdr:nvGrpSpPr>
      <xdr:grpSpPr>
        <a:xfrm>
          <a:off x="57150" y="36206430"/>
          <a:ext cx="324000" cy="325465"/>
          <a:chOff x="66675" y="4972050"/>
          <a:chExt cx="324000" cy="325465"/>
        </a:xfrm>
      </xdr:grpSpPr>
      <xdr:sp macro="" textlink="">
        <xdr:nvSpPr>
          <xdr:cNvPr id="149" name="Rechteck 148">
            <a:extLst>
              <a:ext uri="{FF2B5EF4-FFF2-40B4-BE49-F238E27FC236}">
                <a16:creationId xmlns:a16="http://schemas.microsoft.com/office/drawing/2014/main" id="{00000000-0008-0000-0700-00009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0" name="Pfeil nach oben 149">
            <a:extLst>
              <a:ext uri="{FF2B5EF4-FFF2-40B4-BE49-F238E27FC236}">
                <a16:creationId xmlns:a16="http://schemas.microsoft.com/office/drawing/2014/main" id="{00000000-0008-0000-0700-00009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129</xdr:row>
      <xdr:rowOff>209550</xdr:rowOff>
    </xdr:from>
    <xdr:to>
      <xdr:col>0</xdr:col>
      <xdr:colOff>381150</xdr:colOff>
      <xdr:row>131</xdr:row>
      <xdr:rowOff>1615</xdr:rowOff>
    </xdr:to>
    <xdr:grpSp>
      <xdr:nvGrpSpPr>
        <xdr:cNvPr id="151" name="Gruppieren 150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GrpSpPr/>
      </xdr:nvGrpSpPr>
      <xdr:grpSpPr>
        <a:xfrm>
          <a:off x="57150" y="40229790"/>
          <a:ext cx="324000" cy="325465"/>
          <a:chOff x="66675" y="4972050"/>
          <a:chExt cx="324000" cy="325465"/>
        </a:xfrm>
      </xdr:grpSpPr>
      <xdr:sp macro="" textlink="">
        <xdr:nvSpPr>
          <xdr:cNvPr id="152" name="Rechteck 151">
            <a:extLst>
              <a:ext uri="{FF2B5EF4-FFF2-40B4-BE49-F238E27FC236}">
                <a16:creationId xmlns:a16="http://schemas.microsoft.com/office/drawing/2014/main" id="{00000000-0008-0000-0700-00009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3" name="Pfeil nach oben 152">
            <a:extLst>
              <a:ext uri="{FF2B5EF4-FFF2-40B4-BE49-F238E27FC236}">
                <a16:creationId xmlns:a16="http://schemas.microsoft.com/office/drawing/2014/main" id="{00000000-0008-0000-0700-00009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143</xdr:row>
      <xdr:rowOff>209550</xdr:rowOff>
    </xdr:from>
    <xdr:to>
      <xdr:col>0</xdr:col>
      <xdr:colOff>381150</xdr:colOff>
      <xdr:row>145</xdr:row>
      <xdr:rowOff>1615</xdr:rowOff>
    </xdr:to>
    <xdr:grpSp>
      <xdr:nvGrpSpPr>
        <xdr:cNvPr id="154" name="Gruppieren 153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GrpSpPr/>
      </xdr:nvGrpSpPr>
      <xdr:grpSpPr>
        <a:xfrm>
          <a:off x="57150" y="44253150"/>
          <a:ext cx="324000" cy="325465"/>
          <a:chOff x="66675" y="4972050"/>
          <a:chExt cx="324000" cy="325465"/>
        </a:xfrm>
      </xdr:grpSpPr>
      <xdr:sp macro="" textlink="">
        <xdr:nvSpPr>
          <xdr:cNvPr id="155" name="Rechteck 154">
            <a:extLst>
              <a:ext uri="{FF2B5EF4-FFF2-40B4-BE49-F238E27FC236}">
                <a16:creationId xmlns:a16="http://schemas.microsoft.com/office/drawing/2014/main" id="{00000000-0008-0000-0700-00009B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6" name="Pfeil nach oben 155">
            <a:extLst>
              <a:ext uri="{FF2B5EF4-FFF2-40B4-BE49-F238E27FC236}">
                <a16:creationId xmlns:a16="http://schemas.microsoft.com/office/drawing/2014/main" id="{00000000-0008-0000-0700-00009C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</xdr:col>
      <xdr:colOff>348986</xdr:colOff>
      <xdr:row>3</xdr:row>
      <xdr:rowOff>1238051</xdr:rowOff>
    </xdr:from>
    <xdr:to>
      <xdr:col>3</xdr:col>
      <xdr:colOff>138085</xdr:colOff>
      <xdr:row>4</xdr:row>
      <xdr:rowOff>48052</xdr:rowOff>
    </xdr:to>
    <xdr:sp macro="" textlink="' '!A161">
      <xdr:nvSpPr>
        <xdr:cNvPr id="5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Arrowheads="1"/>
        </xdr:cNvSpPr>
      </xdr:nvSpPr>
      <xdr:spPr bwMode="auto">
        <a:xfrm>
          <a:off x="1101461" y="2095301"/>
          <a:ext cx="1655999" cy="2200901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rgbClr val="00285A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72000" tIns="180000" anchor="t" anchorCtr="0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ctr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A643C0F2-CB59-4271-A116-19147721A883}" type="TxLink">
            <a:rPr lang="en-US" sz="1050" b="0" kern="1200">
              <a:solidFill>
                <a:srgbClr val="FFFFFF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Inbound logistics (internal)</a:t>
          </a:fld>
          <a:endParaRPr lang="en-US" sz="1050" b="0" kern="1200">
            <a:solidFill>
              <a:srgbClr val="FFFFFF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175222</xdr:colOff>
      <xdr:row>3</xdr:row>
      <xdr:rowOff>1238051</xdr:rowOff>
    </xdr:from>
    <xdr:to>
      <xdr:col>4</xdr:col>
      <xdr:colOff>1421646</xdr:colOff>
      <xdr:row>4</xdr:row>
      <xdr:rowOff>48052</xdr:rowOff>
    </xdr:to>
    <xdr:sp macro="" textlink="$K$3">
      <xdr:nvSpPr>
        <xdr:cNvPr id="5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Arrowheads="1"/>
        </xdr:cNvSpPr>
      </xdr:nvSpPr>
      <xdr:spPr bwMode="auto">
        <a:xfrm>
          <a:off x="2794597" y="2095301"/>
          <a:ext cx="1655999" cy="2200901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rgbClr val="00285A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72000" tIns="180000" anchor="t" anchorCtr="0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ctr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6AAA2783-EEEC-43FE-ACD9-4DB5C561D038}" type="TxLink">
            <a:rPr lang="en-US" sz="1050" b="0" i="0" u="none" strike="noStrike" kern="1200">
              <a:solidFill>
                <a:srgbClr val="FFFFFF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Services</a:t>
          </a:fld>
          <a:endParaRPr lang="en-US" sz="1050" b="0" kern="1200">
            <a:solidFill>
              <a:srgbClr val="FFFFFF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1458784</xdr:colOff>
      <xdr:row>3</xdr:row>
      <xdr:rowOff>1238051</xdr:rowOff>
    </xdr:from>
    <xdr:to>
      <xdr:col>5</xdr:col>
      <xdr:colOff>838308</xdr:colOff>
      <xdr:row>4</xdr:row>
      <xdr:rowOff>48052</xdr:rowOff>
    </xdr:to>
    <xdr:sp macro="" textlink="' '!A163">
      <xdr:nvSpPr>
        <xdr:cNvPr id="5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Arrowheads="1"/>
        </xdr:cNvSpPr>
      </xdr:nvSpPr>
      <xdr:spPr bwMode="auto">
        <a:xfrm>
          <a:off x="4487734" y="2095301"/>
          <a:ext cx="1655999" cy="2200901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rgbClr val="00285A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72000" tIns="180000" anchor="t" anchorCtr="0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ctr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7CFE2D52-6BBD-4010-B257-ABF8DE9510FF}" type="TxLink">
            <a:rPr lang="en-US" sz="1050" b="0" kern="1200">
              <a:solidFill>
                <a:srgbClr val="FFFFFF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Outbound logistics (external)</a:t>
          </a:fld>
          <a:endParaRPr lang="en-US" sz="1050" b="0" kern="1200">
            <a:solidFill>
              <a:srgbClr val="FFFFFF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875446</xdr:colOff>
      <xdr:row>3</xdr:row>
      <xdr:rowOff>1238051</xdr:rowOff>
    </xdr:from>
    <xdr:to>
      <xdr:col>6</xdr:col>
      <xdr:colOff>188295</xdr:colOff>
      <xdr:row>4</xdr:row>
      <xdr:rowOff>48052</xdr:rowOff>
    </xdr:to>
    <xdr:sp macro="" textlink="' '!A164">
      <xdr:nvSpPr>
        <xdr:cNvPr id="60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Arrowheads="1"/>
        </xdr:cNvSpPr>
      </xdr:nvSpPr>
      <xdr:spPr bwMode="auto">
        <a:xfrm>
          <a:off x="6180871" y="2095301"/>
          <a:ext cx="1655999" cy="2200901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rgbClr val="00285A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72000" tIns="180000" anchor="t" anchorCtr="0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ctr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93913183-2C56-43F5-9BC7-BEA0562373F0}" type="TxLink">
            <a:rPr lang="en-US" sz="1050" b="0" kern="1200">
              <a:solidFill>
                <a:srgbClr val="FFFFFF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Marketing&amp;Sales</a:t>
          </a:fld>
          <a:endParaRPr lang="en-US" sz="1050" b="0" kern="1200">
            <a:solidFill>
              <a:srgbClr val="FFFFFF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225432</xdr:colOff>
      <xdr:row>3</xdr:row>
      <xdr:rowOff>1238051</xdr:rowOff>
    </xdr:from>
    <xdr:to>
      <xdr:col>7</xdr:col>
      <xdr:colOff>1138481</xdr:colOff>
      <xdr:row>4</xdr:row>
      <xdr:rowOff>48052</xdr:rowOff>
    </xdr:to>
    <xdr:sp macro="" textlink="' '!A165">
      <xdr:nvSpPr>
        <xdr:cNvPr id="61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Arrowheads="1"/>
        </xdr:cNvSpPr>
      </xdr:nvSpPr>
      <xdr:spPr bwMode="auto">
        <a:xfrm>
          <a:off x="7874007" y="2095301"/>
          <a:ext cx="1655999" cy="2200901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rgbClr val="00285A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72000" tIns="180000" anchor="t" anchorCtr="0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ctr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46FCD67B-9AC0-4003-90F1-22FF33715BC7}" type="TxLink">
            <a:rPr lang="en-US" sz="1050" b="0" kern="1200">
              <a:solidFill>
                <a:srgbClr val="FFFFFF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Customer service</a:t>
          </a:fld>
          <a:endParaRPr lang="en-US" sz="1050" b="0" kern="1200">
            <a:solidFill>
              <a:srgbClr val="FFFFFF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343125</xdr:colOff>
      <xdr:row>3</xdr:row>
      <xdr:rowOff>908168</xdr:rowOff>
    </xdr:from>
    <xdr:to>
      <xdr:col>7</xdr:col>
      <xdr:colOff>1133474</xdr:colOff>
      <xdr:row>3</xdr:row>
      <xdr:rowOff>1168024</xdr:rowOff>
    </xdr:to>
    <xdr:sp macro="" textlink="' '!A160">
      <xdr:nvSpPr>
        <xdr:cNvPr id="62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Arrowheads="1"/>
        </xdr:cNvSpPr>
      </xdr:nvSpPr>
      <xdr:spPr bwMode="auto">
        <a:xfrm>
          <a:off x="1095600" y="1765418"/>
          <a:ext cx="8429399" cy="25985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val="BED2FF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72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l">
            <a:buClr>
              <a:srgbClr val="FFFFFF"/>
            </a:buClr>
            <a:buSzTx/>
            <a:buFont typeface="Wingdings" pitchFamily="2" charset="2"/>
            <a:buNone/>
          </a:pPr>
          <a:fld id="{333473ED-4F2C-4A9C-B62D-15D3C1EEB540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>
              <a:buClr>
                <a:srgbClr val="FFFFFF"/>
              </a:buClr>
              <a:buSzTx/>
              <a:buFont typeface="Wingdings" pitchFamily="2" charset="2"/>
              <a:buNone/>
            </a:pPr>
            <a:t>Infrastructure</a:t>
          </a:fld>
          <a:endParaRPr lang="en-US" sz="1400" b="1">
            <a:solidFill>
              <a:sysClr val="windowText" lastClr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352650</xdr:colOff>
      <xdr:row>3</xdr:row>
      <xdr:rowOff>605863</xdr:rowOff>
    </xdr:from>
    <xdr:to>
      <xdr:col>7</xdr:col>
      <xdr:colOff>1142999</xdr:colOff>
      <xdr:row>3</xdr:row>
      <xdr:rowOff>864763</xdr:rowOff>
    </xdr:to>
    <xdr:sp macro="" textlink="' '!A159">
      <xdr:nvSpPr>
        <xdr:cNvPr id="63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Arrowheads="1"/>
        </xdr:cNvSpPr>
      </xdr:nvSpPr>
      <xdr:spPr bwMode="auto">
        <a:xfrm>
          <a:off x="1105125" y="1463113"/>
          <a:ext cx="8429399" cy="2589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val="BED2FF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72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l">
            <a:buClr>
              <a:srgbClr val="FFFFFF"/>
            </a:buClr>
            <a:buSzTx/>
            <a:buFont typeface="Wingdings" pitchFamily="2" charset="2"/>
            <a:buNone/>
          </a:pPr>
          <a:fld id="{E46FAC1E-5FCD-4A8F-B931-150ED358DA4A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>
              <a:buClr>
                <a:srgbClr val="FFFFFF"/>
              </a:buClr>
              <a:buSzTx/>
              <a:buFont typeface="Wingdings" pitchFamily="2" charset="2"/>
              <a:buNone/>
            </a:pPr>
            <a:t>Human resources management</a:t>
          </a:fld>
          <a:endParaRPr lang="en-US" sz="1400" b="1">
            <a:solidFill>
              <a:sysClr val="windowText" lastClr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352650</xdr:colOff>
      <xdr:row>3</xdr:row>
      <xdr:rowOff>303558</xdr:rowOff>
    </xdr:from>
    <xdr:to>
      <xdr:col>7</xdr:col>
      <xdr:colOff>1142999</xdr:colOff>
      <xdr:row>3</xdr:row>
      <xdr:rowOff>562458</xdr:rowOff>
    </xdr:to>
    <xdr:sp macro="" textlink="$K$4">
      <xdr:nvSpPr>
        <xdr:cNvPr id="64" name="Rectangle 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Arrowheads="1"/>
        </xdr:cNvSpPr>
      </xdr:nvSpPr>
      <xdr:spPr bwMode="auto">
        <a:xfrm>
          <a:off x="1105125" y="1160808"/>
          <a:ext cx="8429399" cy="2589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val="BED2FF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72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marL="0" indent="0" algn="l" defTabSz="914400" rtl="0" eaLnBrk="1" latinLnBrk="0" hangingPunct="1">
            <a:buClr>
              <a:srgbClr val="FFFFFF"/>
            </a:buClr>
            <a:buSzTx/>
            <a:buFont typeface="Wingdings" pitchFamily="2" charset="2"/>
            <a:buNone/>
          </a:pPr>
          <a:fld id="{F43A8423-C7AB-4A94-B382-EDBDDF4A9E5F}" type="TxLink">
            <a:rPr lang="en-US" sz="1400" b="0" i="0" u="none" strike="noStrike" kern="120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l" defTabSz="914400" rtl="0" eaLnBrk="1" latinLnBrk="0" hangingPunct="1">
              <a:buClr>
                <a:srgbClr val="FFFFFF"/>
              </a:buClr>
              <a:buSzTx/>
              <a:buFont typeface="Wingdings" pitchFamily="2" charset="2"/>
              <a:buNone/>
            </a:pPr>
            <a:t>Informations System</a:t>
          </a:fld>
          <a:endParaRPr lang="en-US" sz="1400" b="0" i="0" u="none" strike="noStrike" kern="120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352650</xdr:colOff>
      <xdr:row>3</xdr:row>
      <xdr:rowOff>1253</xdr:rowOff>
    </xdr:from>
    <xdr:to>
      <xdr:col>7</xdr:col>
      <xdr:colOff>1142999</xdr:colOff>
      <xdr:row>3</xdr:row>
      <xdr:rowOff>260153</xdr:rowOff>
    </xdr:to>
    <xdr:sp macro="" textlink="' '!A157">
      <xdr:nvSpPr>
        <xdr:cNvPr id="65" name="Rectangle 14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Arrowheads="1"/>
        </xdr:cNvSpPr>
      </xdr:nvSpPr>
      <xdr:spPr bwMode="auto">
        <a:xfrm>
          <a:off x="1105125" y="858503"/>
          <a:ext cx="8429399" cy="2589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val="BED2FF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72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l">
            <a:buClr>
              <a:srgbClr val="FFFFFF"/>
            </a:buClr>
            <a:buSzTx/>
            <a:buFont typeface="Wingdings" pitchFamily="2" charset="2"/>
            <a:buNone/>
          </a:pPr>
          <a:fld id="{0CF820CA-267A-4F11-A2D6-61C3CE0F54ED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>
              <a:buClr>
                <a:srgbClr val="FFFFFF"/>
              </a:buClr>
              <a:buSzTx/>
              <a:buFont typeface="Wingdings" pitchFamily="2" charset="2"/>
              <a:buNone/>
            </a:pPr>
            <a:t>Purchasing / procurement </a:t>
          </a:fld>
          <a:endParaRPr lang="en-US" sz="1400" b="1">
            <a:solidFill>
              <a:sysClr val="windowText" lastClr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1230248</xdr:colOff>
      <xdr:row>3</xdr:row>
      <xdr:rowOff>13097</xdr:rowOff>
    </xdr:from>
    <xdr:to>
      <xdr:col>8</xdr:col>
      <xdr:colOff>342900</xdr:colOff>
      <xdr:row>4</xdr:row>
      <xdr:rowOff>47622</xdr:rowOff>
    </xdr:to>
    <xdr:sp macro="" textlink="' '!A183">
      <xdr:nvSpPr>
        <xdr:cNvPr id="66" name="AutoShape 1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Arrowheads="1"/>
        </xdr:cNvSpPr>
      </xdr:nvSpPr>
      <xdr:spPr bwMode="auto">
        <a:xfrm rot="5400000">
          <a:off x="8379786" y="2112334"/>
          <a:ext cx="3425425" cy="941452"/>
        </a:xfrm>
        <a:prstGeom prst="triangle">
          <a:avLst>
            <a:gd name="adj" fmla="val 50000"/>
          </a:avLst>
        </a:prstGeom>
        <a:solidFill>
          <a:schemeClr val="accent1">
            <a:lumMod val="75000"/>
          </a:schemeClr>
        </a:solidFill>
        <a:ln w="9525" cap="flat" cmpd="sng" algn="ctr">
          <a:solidFill>
            <a:srgbClr val="3C8CC8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wrap="square" lIns="72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ctr">
            <a:buClr>
              <a:srgbClr val="FFFFFF"/>
            </a:buClr>
            <a:buSzTx/>
            <a:buFont typeface="Wingdings" pitchFamily="2" charset="2"/>
            <a:buNone/>
          </a:pPr>
          <a:fld id="{CEB35616-86C3-467F-936A-9AC93080DA00}" type="TxLink">
            <a:rPr lang="en-US" sz="1800" b="0" i="0" u="none" strike="noStrike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>
              <a:buClr>
                <a:srgbClr val="FFFFFF"/>
              </a:buClr>
              <a:buSzTx/>
              <a:buFont typeface="Wingdings" pitchFamily="2" charset="2"/>
              <a:buNone/>
            </a:pPr>
            <a:t>Margin</a:t>
          </a:fld>
          <a:endParaRPr lang="en-US" sz="1800" b="1">
            <a:solidFill>
              <a:schemeClr val="bg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9525</xdr:colOff>
      <xdr:row>3</xdr:row>
      <xdr:rowOff>1257863</xdr:rowOff>
    </xdr:from>
    <xdr:to>
      <xdr:col>2</xdr:col>
      <xdr:colOff>239449</xdr:colOff>
      <xdr:row>4</xdr:row>
      <xdr:rowOff>67864</xdr:rowOff>
    </xdr:to>
    <xdr:sp macro="" textlink="' '!A156">
      <xdr:nvSpPr>
        <xdr:cNvPr id="6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Arrowheads="1"/>
        </xdr:cNvSpPr>
      </xdr:nvSpPr>
      <xdr:spPr bwMode="auto">
        <a:xfrm rot="16200000">
          <a:off x="-366364" y="2957727"/>
          <a:ext cx="2200901" cy="515674"/>
        </a:xfrm>
        <a:prstGeom prst="rect">
          <a:avLst/>
        </a:prstGeom>
        <a:solidFill>
          <a:schemeClr val="accent1">
            <a:lumMod val="75000"/>
          </a:schemeClr>
        </a:solidFill>
        <a:ln w="9525" cap="flat" cmpd="sng" algn="ctr">
          <a:solidFill>
            <a:schemeClr val="accent1">
              <a:lumMod val="75000"/>
            </a:schemeClr>
          </a:solidFill>
          <a:prstDash val="solid"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lIns="0" tIns="36000" rIns="0" bIns="36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ctr">
            <a:buClr>
              <a:srgbClr val="FFFFFF"/>
            </a:buClr>
            <a:buSzTx/>
            <a:buFont typeface="Wingdings" pitchFamily="2" charset="2"/>
            <a:buNone/>
          </a:pPr>
          <a:fld id="{55F2B249-A329-4F1B-A566-8D1E4DB2CA88}" type="TxLink">
            <a:rPr lang="en-US" sz="1800" b="0" i="0" u="none" strike="noStrike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>
              <a:buClr>
                <a:srgbClr val="FFFFFF"/>
              </a:buClr>
              <a:buSzTx/>
              <a:buFont typeface="Wingdings" pitchFamily="2" charset="2"/>
              <a:buNone/>
            </a:pPr>
            <a:t>Main activities</a:t>
          </a:fld>
          <a:endParaRPr lang="en-US" sz="1800" b="0">
            <a:solidFill>
              <a:schemeClr val="bg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229924</xdr:colOff>
      <xdr:row>3</xdr:row>
      <xdr:rowOff>1170307</xdr:rowOff>
    </xdr:to>
    <xdr:sp macro="" textlink="' '!A155">
      <xdr:nvSpPr>
        <xdr:cNvPr id="68" name="Rectangl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Arrowheads="1"/>
        </xdr:cNvSpPr>
      </xdr:nvSpPr>
      <xdr:spPr bwMode="auto">
        <a:xfrm rot="16200000">
          <a:off x="139408" y="1184567"/>
          <a:ext cx="1170307" cy="51567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val="BED2FF">
              <a:shade val="95000"/>
              <a:satMod val="105000"/>
            </a:srgbClr>
          </a:solidFill>
          <a:prstDash val="solid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0" tIns="36000" rIns="0" bIns="3600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1pPr>
          <a:lvl2pPr marL="457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2pPr>
          <a:lvl3pPr marL="914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3pPr>
          <a:lvl4pPr marL="1371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4pPr>
          <a:lvl5pPr marL="18288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5pPr>
          <a:lvl6pPr marL="22860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6pPr>
          <a:lvl7pPr marL="27432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7pPr>
          <a:lvl8pPr marL="32004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8pPr>
          <a:lvl9pPr marL="3657600" algn="l" defTabSz="914400" rtl="0" eaLnBrk="1" latinLnBrk="0" hangingPunct="1">
            <a:defRPr sz="1800" kern="1200">
              <a:solidFill>
                <a:srgbClr val="FFFFFF"/>
              </a:solidFill>
              <a:latin typeface="Arial"/>
            </a:defRPr>
          </a:lvl9pPr>
        </a:lstStyle>
        <a:p>
          <a:pPr algn="ctr">
            <a:buClr>
              <a:srgbClr val="FFFFFF"/>
            </a:buClr>
            <a:buSzTx/>
            <a:buFont typeface="Wingdings" pitchFamily="2" charset="2"/>
            <a:buNone/>
          </a:pPr>
          <a:fld id="{B7E92916-9368-4A50-A9B7-556FBDB008F3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>
              <a:buClr>
                <a:srgbClr val="FFFFFF"/>
              </a:buClr>
              <a:buSzTx/>
              <a:buFont typeface="Wingdings" pitchFamily="2" charset="2"/>
              <a:buNone/>
            </a:pPr>
            <a:t>Supporting process</a:t>
          </a:fld>
          <a:endParaRPr lang="en-US" sz="1050" b="0">
            <a:solidFill>
              <a:sysClr val="windowText" lastClr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419101</xdr:colOff>
      <xdr:row>3</xdr:row>
      <xdr:rowOff>1800223</xdr:rowOff>
    </xdr:from>
    <xdr:to>
      <xdr:col>3</xdr:col>
      <xdr:colOff>64000</xdr:colOff>
      <xdr:row>3</xdr:row>
      <xdr:rowOff>3371848</xdr:rowOff>
    </xdr:to>
    <xdr:graphicFrame macro="">
      <xdr:nvGraphicFramePr>
        <xdr:cNvPr id="82" name="Diagramm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3</xdr:col>
      <xdr:colOff>247651</xdr:colOff>
      <xdr:row>3</xdr:row>
      <xdr:rowOff>1800223</xdr:rowOff>
    </xdr:from>
    <xdr:to>
      <xdr:col>4</xdr:col>
      <xdr:colOff>1349875</xdr:colOff>
      <xdr:row>3</xdr:row>
      <xdr:rowOff>3371848</xdr:rowOff>
    </xdr:to>
    <xdr:graphicFrame macro="">
      <xdr:nvGraphicFramePr>
        <xdr:cNvPr id="83" name="Diagramm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1533526</xdr:colOff>
      <xdr:row>3</xdr:row>
      <xdr:rowOff>1800223</xdr:rowOff>
    </xdr:from>
    <xdr:to>
      <xdr:col>5</xdr:col>
      <xdr:colOff>768850</xdr:colOff>
      <xdr:row>3</xdr:row>
      <xdr:rowOff>3371848</xdr:rowOff>
    </xdr:to>
    <xdr:graphicFrame macro="">
      <xdr:nvGraphicFramePr>
        <xdr:cNvPr id="84" name="Diagramm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5</xdr:col>
      <xdr:colOff>952501</xdr:colOff>
      <xdr:row>3</xdr:row>
      <xdr:rowOff>1800223</xdr:rowOff>
    </xdr:from>
    <xdr:to>
      <xdr:col>6</xdr:col>
      <xdr:colOff>121150</xdr:colOff>
      <xdr:row>3</xdr:row>
      <xdr:rowOff>3371848</xdr:rowOff>
    </xdr:to>
    <xdr:graphicFrame macro="">
      <xdr:nvGraphicFramePr>
        <xdr:cNvPr id="85" name="Diagramm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304801</xdr:colOff>
      <xdr:row>3</xdr:row>
      <xdr:rowOff>1800223</xdr:rowOff>
    </xdr:from>
    <xdr:to>
      <xdr:col>7</xdr:col>
      <xdr:colOff>1073650</xdr:colOff>
      <xdr:row>3</xdr:row>
      <xdr:rowOff>3371848</xdr:rowOff>
    </xdr:to>
    <xdr:graphicFrame macro="">
      <xdr:nvGraphicFramePr>
        <xdr:cNvPr id="86" name="Diagramm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oneCellAnchor>
    <xdr:from>
      <xdr:col>2</xdr:col>
      <xdr:colOff>638175</xdr:colOff>
      <xdr:row>3</xdr:row>
      <xdr:rowOff>1771650</xdr:rowOff>
    </xdr:from>
    <xdr:ext cx="1116588" cy="217560"/>
    <xdr:sp macro="" textlink="$G$8">
      <xdr:nvSpPr>
        <xdr:cNvPr id="3" name="Textfeld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390650" y="2705100"/>
          <a:ext cx="11165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2C0CEE8-3EDD-4988-82FC-5F309E340051}" type="TxLink">
            <a:rPr lang="en-US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Added value for customer</a:t>
          </a:fld>
          <a:endParaRPr lang="de-CH" sz="8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57150</xdr:colOff>
      <xdr:row>3</xdr:row>
      <xdr:rowOff>1771650</xdr:rowOff>
    </xdr:from>
    <xdr:ext cx="1116588" cy="217560"/>
    <xdr:sp macro="" textlink="$G$8">
      <xdr:nvSpPr>
        <xdr:cNvPr id="87" name="Textfeld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/>
      </xdr:nvSpPr>
      <xdr:spPr>
        <a:xfrm>
          <a:off x="3086100" y="2705100"/>
          <a:ext cx="11165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2C0CEE8-3EDD-4988-82FC-5F309E340051}" type="TxLink">
            <a:rPr lang="en-US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Added value for customer</a:t>
          </a:fld>
          <a:endParaRPr lang="de-CH" sz="8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1752600</xdr:colOff>
      <xdr:row>3</xdr:row>
      <xdr:rowOff>1771650</xdr:rowOff>
    </xdr:from>
    <xdr:ext cx="1116588" cy="217560"/>
    <xdr:sp macro="" textlink="$G$8">
      <xdr:nvSpPr>
        <xdr:cNvPr id="88" name="Textfeld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/>
      </xdr:nvSpPr>
      <xdr:spPr>
        <a:xfrm>
          <a:off x="4781550" y="2705100"/>
          <a:ext cx="11165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2C0CEE8-3EDD-4988-82FC-5F309E340051}" type="TxLink">
            <a:rPr lang="en-US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Added value for customer</a:t>
          </a:fld>
          <a:endParaRPr lang="de-CH" sz="8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5</xdr:col>
      <xdr:colOff>1171575</xdr:colOff>
      <xdr:row>3</xdr:row>
      <xdr:rowOff>1771650</xdr:rowOff>
    </xdr:from>
    <xdr:ext cx="1116588" cy="217560"/>
    <xdr:sp macro="" textlink="$G$8">
      <xdr:nvSpPr>
        <xdr:cNvPr id="92" name="Textfeld 91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/>
      </xdr:nvSpPr>
      <xdr:spPr>
        <a:xfrm>
          <a:off x="6477000" y="2705100"/>
          <a:ext cx="11165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2C0CEE8-3EDD-4988-82FC-5F309E340051}" type="TxLink">
            <a:rPr lang="en-US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Added value for customer</a:t>
          </a:fld>
          <a:endParaRPr lang="de-CH" sz="8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523875</xdr:colOff>
      <xdr:row>3</xdr:row>
      <xdr:rowOff>1771650</xdr:rowOff>
    </xdr:from>
    <xdr:ext cx="1116588" cy="217560"/>
    <xdr:sp macro="" textlink="$G$8">
      <xdr:nvSpPr>
        <xdr:cNvPr id="93" name="Textfeld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/>
      </xdr:nvSpPr>
      <xdr:spPr>
        <a:xfrm>
          <a:off x="8172450" y="2705100"/>
          <a:ext cx="11165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2C0CEE8-3EDD-4988-82FC-5F309E340051}" type="TxLink">
            <a:rPr lang="en-US" sz="8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Added value for customer</a:t>
          </a:fld>
          <a:endParaRPr lang="de-CH" sz="8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2</xdr:row>
          <xdr:rowOff>60960</xdr:rowOff>
        </xdr:from>
        <xdr:to>
          <xdr:col>1</xdr:col>
          <xdr:colOff>190500</xdr:colOff>
          <xdr:row>2</xdr:row>
          <xdr:rowOff>327660</xdr:rowOff>
        </xdr:to>
        <xdr:sp macro="" textlink="">
          <xdr:nvSpPr>
            <xdr:cNvPr id="127001" name="Check Box 25" hidden="1">
              <a:extLst>
                <a:ext uri="{63B3BB69-23CF-44E3-9099-C40C66FF867C}">
                  <a14:compatExt spid="_x0000_s127001"/>
                </a:ext>
                <a:ext uri="{FF2B5EF4-FFF2-40B4-BE49-F238E27FC236}">
                  <a16:creationId xmlns:a16="http://schemas.microsoft.com/office/drawing/2014/main" id="{00000000-0008-0000-0700-000019F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1</xdr:col>
      <xdr:colOff>213360</xdr:colOff>
      <xdr:row>2</xdr:row>
      <xdr:rowOff>60960</xdr:rowOff>
    </xdr:from>
    <xdr:ext cx="1201163" cy="264560"/>
    <xdr:sp macro="" textlink="' '!A184">
      <xdr:nvSpPr>
        <xdr:cNvPr id="70" name="TextBox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/>
      </xdr:nvSpPr>
      <xdr:spPr>
        <a:xfrm>
          <a:off x="680085" y="603885"/>
          <a:ext cx="12011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rtlCol="0" anchor="t">
          <a:spAutoFit/>
        </a:bodyPr>
        <a:lstStyle/>
        <a:p>
          <a:pPr algn="l"/>
          <a:fld id="{C1636AD2-AC40-4BF9-AA1A-8A1637F662EE}" type="TxLink">
            <a:rPr lang="en-US" sz="1100" b="0" i="0" u="none" strike="noStrike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Service sector</a:t>
          </a:fld>
          <a:endParaRPr lang="fr-CH" sz="1100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137160</xdr:colOff>
          <xdr:row>0</xdr:row>
          <xdr:rowOff>0</xdr:rowOff>
        </xdr:from>
        <xdr:to>
          <xdr:col>9</xdr:col>
          <xdr:colOff>7620</xdr:colOff>
          <xdr:row>0</xdr:row>
          <xdr:rowOff>518160</xdr:rowOff>
        </xdr:to>
        <xdr:pic>
          <xdr:nvPicPr>
            <xdr:cNvPr id="71" name="Grafik 56">
              <a:extLst>
                <a:ext uri="{FF2B5EF4-FFF2-40B4-BE49-F238E27FC236}">
                  <a16:creationId xmlns:a16="http://schemas.microsoft.com/office/drawing/2014/main" id="{00000000-0008-0000-0700-00004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127214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876300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22</xdr:row>
      <xdr:rowOff>0</xdr:rowOff>
    </xdr:from>
    <xdr:to>
      <xdr:col>0</xdr:col>
      <xdr:colOff>381150</xdr:colOff>
      <xdr:row>23</xdr:row>
      <xdr:rowOff>30190</xdr:rowOff>
    </xdr:to>
    <xdr:sp macro="" textlink="">
      <xdr:nvSpPr>
        <xdr:cNvPr id="72" name="Rechteck 27">
          <a:hlinkClick xmlns:r="http://schemas.openxmlformats.org/officeDocument/2006/relationships" r:id="rId20" tooltip="Business Model"/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Aspect="1"/>
        </xdr:cNvSpPr>
      </xdr:nvSpPr>
      <xdr:spPr>
        <a:xfrm>
          <a:off x="57150" y="913447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396418</xdr:colOff>
      <xdr:row>27</xdr:row>
      <xdr:rowOff>173599</xdr:rowOff>
    </xdr:from>
    <xdr:to>
      <xdr:col>4</xdr:col>
      <xdr:colOff>639462</xdr:colOff>
      <xdr:row>38</xdr:row>
      <xdr:rowOff>224320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1167943" y="7822174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398447</xdr:colOff>
      <xdr:row>39</xdr:row>
      <xdr:rowOff>41057</xdr:rowOff>
    </xdr:from>
    <xdr:to>
      <xdr:col>4</xdr:col>
      <xdr:colOff>641491</xdr:colOff>
      <xdr:row>50</xdr:row>
      <xdr:rowOff>91778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827072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683306</xdr:colOff>
      <xdr:row>27</xdr:row>
      <xdr:rowOff>173599</xdr:rowOff>
    </xdr:from>
    <xdr:to>
      <xdr:col>7</xdr:col>
      <xdr:colOff>107200</xdr:colOff>
      <xdr:row>38</xdr:row>
      <xdr:rowOff>224320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4102781" y="7822174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691691</xdr:colOff>
      <xdr:row>39</xdr:row>
      <xdr:rowOff>41057</xdr:rowOff>
    </xdr:from>
    <xdr:to>
      <xdr:col>7</xdr:col>
      <xdr:colOff>115585</xdr:colOff>
      <xdr:row>50</xdr:row>
      <xdr:rowOff>91778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3768266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0</xdr:col>
      <xdr:colOff>364172</xdr:colOff>
      <xdr:row>27</xdr:row>
      <xdr:rowOff>171450</xdr:rowOff>
    </xdr:from>
    <xdr:ext cx="342786" cy="5372100"/>
    <xdr:sp macro="" textlink="' '!A372">
      <xdr:nvSpPr>
        <xdr:cNvPr id="5" name="Textfeld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 rot="16200000">
          <a:off x="-2150485" y="10334682"/>
          <a:ext cx="53721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877B9E-68C7-4D37-9A04-A520E2A3B924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Demand for the product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304801</xdr:colOff>
      <xdr:row>52</xdr:row>
      <xdr:rowOff>83425</xdr:rowOff>
    </xdr:from>
    <xdr:to>
      <xdr:col>7</xdr:col>
      <xdr:colOff>133351</xdr:colOff>
      <xdr:row>54</xdr:row>
      <xdr:rowOff>141089</xdr:rowOff>
    </xdr:to>
    <xdr:sp macro="" textlink="' '!A373">
      <xdr:nvSpPr>
        <xdr:cNvPr id="6" name="Textfeld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1076326" y="13447000"/>
          <a:ext cx="5943600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C5B187C-0D25-46E2-9365-38F40309E2AD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Unique selling proposition (USP)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1</xdr:col>
      <xdr:colOff>98313</xdr:colOff>
      <xdr:row>27</xdr:row>
      <xdr:rowOff>161924</xdr:rowOff>
    </xdr:from>
    <xdr:ext cx="311496" cy="981075"/>
    <xdr:sp macro="" textlink="' '!A61">
      <xdr:nvSpPr>
        <xdr:cNvPr id="7" name="Textfeld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 rot="16200000">
          <a:off x="230248" y="8145289"/>
          <a:ext cx="9810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EC4C712-FF3A-4828-B9F2-0435389211B4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Big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98313</xdr:colOff>
      <xdr:row>46</xdr:row>
      <xdr:rowOff>66674</xdr:rowOff>
    </xdr:from>
    <xdr:ext cx="311496" cy="1030951"/>
    <xdr:sp macro="" textlink="' '!A64">
      <xdr:nvSpPr>
        <xdr:cNvPr id="8" name="Textfeld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 rot="16200000">
          <a:off x="205310" y="12551727"/>
          <a:ext cx="103095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FB39D6CF-C433-41AF-9ADE-4D7B34FEE0AF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Small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1114425</xdr:colOff>
      <xdr:row>52</xdr:row>
      <xdr:rowOff>19315</xdr:rowOff>
    </xdr:from>
    <xdr:ext cx="1085850" cy="311496"/>
    <xdr:sp macro="" textlink="' '!A61">
      <xdr:nvSpPr>
        <xdr:cNvPr id="9" name="Textfeld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5943600" y="13382890"/>
          <a:ext cx="10858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4C601CCF-1B4E-4433-BA64-02CB83F402F2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Big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336769</xdr:colOff>
      <xdr:row>52</xdr:row>
      <xdr:rowOff>19315</xdr:rowOff>
    </xdr:from>
    <xdr:ext cx="1072931" cy="311496"/>
    <xdr:sp macro="" textlink="' '!A64">
      <xdr:nvSpPr>
        <xdr:cNvPr id="10" name="Textfeld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1108294" y="13382890"/>
          <a:ext cx="10729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2407B67-C073-4D24-B4F6-88D75A75FDF2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Small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8</xdr:col>
      <xdr:colOff>287655</xdr:colOff>
      <xdr:row>1</xdr:row>
      <xdr:rowOff>57150</xdr:rowOff>
    </xdr:from>
    <xdr:to>
      <xdr:col>9</xdr:col>
      <xdr:colOff>930</xdr:colOff>
      <xdr:row>1</xdr:row>
      <xdr:rowOff>237150</xdr:rowOff>
    </xdr:to>
    <xdr:grpSp>
      <xdr:nvGrpSpPr>
        <xdr:cNvPr id="31" name="Gruppieren 3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GrpSpPr/>
      </xdr:nvGrpSpPr>
      <xdr:grpSpPr>
        <a:xfrm>
          <a:off x="9233535" y="590550"/>
          <a:ext cx="193335" cy="180000"/>
          <a:chOff x="8105775" y="571500"/>
          <a:chExt cx="172800" cy="172800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800-00002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Textfeld 32">
            <a:extLst>
              <a:ext uri="{FF2B5EF4-FFF2-40B4-BE49-F238E27FC236}">
                <a16:creationId xmlns:a16="http://schemas.microsoft.com/office/drawing/2014/main" id="{00000000-0008-0000-0800-00002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4" name="Gruppieren 33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8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8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40" name="Gruppieren 39">
          <a:hlinkClick xmlns:r="http://schemas.openxmlformats.org/officeDocument/2006/relationships" r:id="rId4" tooltip="Graph"/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GrpSpPr/>
      </xdr:nvGrpSpPr>
      <xdr:grpSpPr>
        <a:xfrm>
          <a:off x="57150" y="929640"/>
          <a:ext cx="324000" cy="325465"/>
          <a:chOff x="12382500" y="215265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0800-000029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2" name="Grafik 41">
            <a:extLst>
              <a:ext uri="{FF2B5EF4-FFF2-40B4-BE49-F238E27FC236}">
                <a16:creationId xmlns:a16="http://schemas.microsoft.com/office/drawing/2014/main" id="{00000000-0008-0000-0800-00002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55</xdr:row>
      <xdr:rowOff>0</xdr:rowOff>
    </xdr:from>
    <xdr:to>
      <xdr:col>0</xdr:col>
      <xdr:colOff>381150</xdr:colOff>
      <xdr:row>57</xdr:row>
      <xdr:rowOff>125440</xdr:rowOff>
    </xdr:to>
    <xdr:grpSp>
      <xdr:nvGrpSpPr>
        <xdr:cNvPr id="43" name="Gruppieren 42">
          <a:hlinkClick xmlns:r="http://schemas.openxmlformats.org/officeDocument/2006/relationships" r:id="rId6" tooltip="to top"/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GrpSpPr/>
      </xdr:nvGrpSpPr>
      <xdr:grpSpPr>
        <a:xfrm>
          <a:off x="57150" y="14036040"/>
          <a:ext cx="324000" cy="315940"/>
          <a:chOff x="66675" y="497205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0800-00002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45" name="Pfeil nach oben 44">
            <a:extLst>
              <a:ext uri="{FF2B5EF4-FFF2-40B4-BE49-F238E27FC236}">
                <a16:creationId xmlns:a16="http://schemas.microsoft.com/office/drawing/2014/main" id="{00000000-0008-0000-0800-00002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247650</xdr:colOff>
      <xdr:row>27</xdr:row>
      <xdr:rowOff>9525</xdr:rowOff>
    </xdr:from>
    <xdr:to>
      <xdr:col>7</xdr:col>
      <xdr:colOff>400050</xdr:colOff>
      <xdr:row>52</xdr:row>
      <xdr:rowOff>114300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</xdr:colOff>
          <xdr:row>0</xdr:row>
          <xdr:rowOff>0</xdr:rowOff>
        </xdr:from>
        <xdr:to>
          <xdr:col>10</xdr:col>
          <xdr:colOff>0</xdr:colOff>
          <xdr:row>0</xdr:row>
          <xdr:rowOff>518160</xdr:rowOff>
        </xdr:to>
        <xdr:pic>
          <xdr:nvPicPr>
            <xdr:cNvPr id="25" name="Grafik 56">
              <a:extLst>
                <a:ext uri="{FF2B5EF4-FFF2-40B4-BE49-F238E27FC236}">
                  <a16:creationId xmlns:a16="http://schemas.microsoft.com/office/drawing/2014/main" id="{00000000-0008-0000-0800-00001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200916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20852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5</xdr:row>
      <xdr:rowOff>57150</xdr:rowOff>
    </xdr:from>
    <xdr:to>
      <xdr:col>0</xdr:col>
      <xdr:colOff>381150</xdr:colOff>
      <xdr:row>6</xdr:row>
      <xdr:rowOff>87340</xdr:rowOff>
    </xdr:to>
    <xdr:sp macro="" textlink="">
      <xdr:nvSpPr>
        <xdr:cNvPr id="26" name="Rechteck 27">
          <a:hlinkClick xmlns:r="http://schemas.openxmlformats.org/officeDocument/2006/relationships" r:id="rId9" tooltip="Business Model"/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Aspect="1"/>
        </xdr:cNvSpPr>
      </xdr:nvSpPr>
      <xdr:spPr>
        <a:xfrm>
          <a:off x="57150" y="141922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2</xdr:row>
      <xdr:rowOff>57149</xdr:rowOff>
    </xdr:from>
    <xdr:to>
      <xdr:col>11</xdr:col>
      <xdr:colOff>418125</xdr:colOff>
      <xdr:row>3</xdr:row>
      <xdr:rowOff>46649</xdr:rowOff>
    </xdr:to>
    <xdr:grpSp>
      <xdr:nvGrpSpPr>
        <xdr:cNvPr id="27" name="Gruppieren 26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GrpSpPr/>
      </xdr:nvGrpSpPr>
      <xdr:grpSpPr>
        <a:xfrm>
          <a:off x="9978390" y="628649"/>
          <a:ext cx="170475" cy="1800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9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Textfeld 29">
            <a:extLst>
              <a:ext uri="{FF2B5EF4-FFF2-40B4-BE49-F238E27FC236}">
                <a16:creationId xmlns:a16="http://schemas.microsoft.com/office/drawing/2014/main" id="{00000000-0008-0000-0900-00001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44449</xdr:colOff>
      <xdr:row>0</xdr:row>
      <xdr:rowOff>114300</xdr:rowOff>
    </xdr:from>
    <xdr:to>
      <xdr:col>0</xdr:col>
      <xdr:colOff>368449</xdr:colOff>
      <xdr:row>0</xdr:row>
      <xdr:rowOff>439765</xdr:rowOff>
    </xdr:to>
    <xdr:grpSp>
      <xdr:nvGrpSpPr>
        <xdr:cNvPr id="33" name="Gruppieren 32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GrpSpPr/>
      </xdr:nvGrpSpPr>
      <xdr:grpSpPr>
        <a:xfrm>
          <a:off x="44449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9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9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44449</xdr:colOff>
      <xdr:row>6</xdr:row>
      <xdr:rowOff>0</xdr:rowOff>
    </xdr:from>
    <xdr:to>
      <xdr:col>0</xdr:col>
      <xdr:colOff>368449</xdr:colOff>
      <xdr:row>7</xdr:row>
      <xdr:rowOff>132531</xdr:rowOff>
    </xdr:to>
    <xdr:grpSp>
      <xdr:nvGrpSpPr>
        <xdr:cNvPr id="24" name="Gruppieren 23">
          <a:hlinkClick xmlns:r="http://schemas.openxmlformats.org/officeDocument/2006/relationships" r:id="rId4" tooltip="Questionnaire"/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pSpPr/>
      </xdr:nvGrpSpPr>
      <xdr:grpSpPr>
        <a:xfrm>
          <a:off x="44449" y="1371600"/>
          <a:ext cx="324000" cy="323031"/>
          <a:chOff x="12020550" y="2171700"/>
          <a:chExt cx="324000" cy="325465"/>
        </a:xfrm>
      </xdr:grpSpPr>
      <xdr:sp macro="" textlink="">
        <xdr:nvSpPr>
          <xdr:cNvPr id="25" name="Rechteck 24">
            <a:extLst>
              <a:ext uri="{FF2B5EF4-FFF2-40B4-BE49-F238E27FC236}">
                <a16:creationId xmlns:a16="http://schemas.microsoft.com/office/drawing/2014/main" id="{00000000-0008-0000-0900-000019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Overflow="clip" horzOverflow="clip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7" name="Pfeil nach rechts 36">
            <a:extLst>
              <a:ext uri="{FF2B5EF4-FFF2-40B4-BE49-F238E27FC236}">
                <a16:creationId xmlns:a16="http://schemas.microsoft.com/office/drawing/2014/main" id="{00000000-0008-0000-0900-000025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28575</xdr:colOff>
      <xdr:row>7</xdr:row>
      <xdr:rowOff>167676</xdr:rowOff>
    </xdr:from>
    <xdr:to>
      <xdr:col>0</xdr:col>
      <xdr:colOff>244575</xdr:colOff>
      <xdr:row>8</xdr:row>
      <xdr:rowOff>137468</xdr:rowOff>
    </xdr:to>
    <xdr:sp macro="" textlink="' '!A472">
      <xdr:nvSpPr>
        <xdr:cNvPr id="38" name="Textfeld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/>
      </xdr:nvSpPr>
      <xdr:spPr>
        <a:xfrm>
          <a:off x="28575" y="1653576"/>
          <a:ext cx="216000" cy="1507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fld id="{4BACCC3A-D8DD-4557-B63C-F06A3F0E2CC6}" type="TxLink">
            <a:rPr lang="de-CH" sz="1000" b="1">
              <a:solidFill>
                <a:srgbClr val="FF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SW</a:t>
          </a:fld>
          <a:endParaRPr lang="de-CH" sz="1000" b="1">
            <a:solidFill>
              <a:srgbClr val="FF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209550</xdr:colOff>
      <xdr:row>7</xdr:row>
      <xdr:rowOff>167676</xdr:rowOff>
    </xdr:from>
    <xdr:to>
      <xdr:col>0</xdr:col>
      <xdr:colOff>389550</xdr:colOff>
      <xdr:row>8</xdr:row>
      <xdr:rowOff>137468</xdr:rowOff>
    </xdr:to>
    <xdr:sp macro="" textlink="' '!A473">
      <xdr:nvSpPr>
        <xdr:cNvPr id="52" name="Textfeld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/>
      </xdr:nvSpPr>
      <xdr:spPr>
        <a:xfrm>
          <a:off x="209550" y="1653576"/>
          <a:ext cx="180000" cy="1507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fld id="{72E8A6E1-B832-40AD-A707-4B1C9342A0D9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OT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44449</xdr:colOff>
      <xdr:row>26</xdr:row>
      <xdr:rowOff>390524</xdr:rowOff>
    </xdr:from>
    <xdr:to>
      <xdr:col>0</xdr:col>
      <xdr:colOff>368449</xdr:colOff>
      <xdr:row>26</xdr:row>
      <xdr:rowOff>721215</xdr:rowOff>
    </xdr:to>
    <xdr:grpSp>
      <xdr:nvGrpSpPr>
        <xdr:cNvPr id="39" name="Gruppieren 38">
          <a:hlinkClick xmlns:r="http://schemas.openxmlformats.org/officeDocument/2006/relationships" r:id="rId5" tooltip="Questionnaire"/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GrpSpPr/>
      </xdr:nvGrpSpPr>
      <xdr:grpSpPr>
        <a:xfrm>
          <a:off x="44449" y="5434964"/>
          <a:ext cx="324000" cy="330691"/>
          <a:chOff x="12020550" y="217170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900-000031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0" name="Pfeil nach rechts 49">
            <a:extLst>
              <a:ext uri="{FF2B5EF4-FFF2-40B4-BE49-F238E27FC236}">
                <a16:creationId xmlns:a16="http://schemas.microsoft.com/office/drawing/2014/main" id="{00000000-0008-0000-0900-000032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209550</xdr:colOff>
      <xdr:row>28</xdr:row>
      <xdr:rowOff>148845</xdr:rowOff>
    </xdr:from>
    <xdr:ext cx="180000" cy="156518"/>
    <xdr:sp macro="" textlink="' '!A473">
      <xdr:nvSpPr>
        <xdr:cNvPr id="54" name="Textfeld 53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/>
      </xdr:nvSpPr>
      <xdr:spPr>
        <a:xfrm>
          <a:off x="209550" y="5854320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1">
              <a:solidFill>
                <a:srgbClr val="FF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OT</a:t>
          </a:fld>
          <a:endParaRPr lang="de-CH" sz="1000" b="1">
            <a:solidFill>
              <a:srgbClr val="FF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38100</xdr:colOff>
      <xdr:row>28</xdr:row>
      <xdr:rowOff>148845</xdr:rowOff>
    </xdr:from>
    <xdr:ext cx="216000" cy="156518"/>
    <xdr:sp macro="" textlink="' '!A472">
      <xdr:nvSpPr>
        <xdr:cNvPr id="55" name="Textfeld 54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/>
      </xdr:nvSpPr>
      <xdr:spPr>
        <a:xfrm>
          <a:off x="38100" y="5854320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SW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1493525</xdr:colOff>
      <xdr:row>47</xdr:row>
      <xdr:rowOff>85725</xdr:rowOff>
    </xdr:from>
    <xdr:to>
      <xdr:col>8</xdr:col>
      <xdr:colOff>3011488</xdr:colOff>
      <xdr:row>80</xdr:row>
      <xdr:rowOff>104774</xdr:rowOff>
    </xdr:to>
    <xdr:graphicFrame macro="">
      <xdr:nvGraphicFramePr>
        <xdr:cNvPr id="20" name="Diagramm 2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2914650</xdr:colOff>
      <xdr:row>4</xdr:row>
      <xdr:rowOff>285750</xdr:rowOff>
    </xdr:from>
    <xdr:to>
      <xdr:col>2</xdr:col>
      <xdr:colOff>3381375</xdr:colOff>
      <xdr:row>5</xdr:row>
      <xdr:rowOff>89572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3669030" y="1101090"/>
          <a:ext cx="466725" cy="230542"/>
          <a:chOff x="3019425" y="1000125"/>
          <a:chExt cx="554624" cy="276224"/>
        </a:xfrm>
      </xdr:grpSpPr>
      <xdr:sp macro="[0]!Sort_Forces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900-000028000000}"/>
              </a:ext>
            </a:extLst>
          </xdr:cNvPr>
          <xdr:cNvSpPr/>
        </xdr:nvSpPr>
        <xdr:spPr>
          <a:xfrm>
            <a:off x="3019425" y="1000125"/>
            <a:ext cx="554624" cy="27622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 macro="[0]!Sort_Forces">
        <xdr:nvPicPr>
          <xdr:cNvPr id="41" name="Grafik 40">
            <a:extLst>
              <a:ext uri="{FF2B5EF4-FFF2-40B4-BE49-F238E27FC236}">
                <a16:creationId xmlns:a16="http://schemas.microsoft.com/office/drawing/2014/main" id="{00000000-0008-0000-09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1002" y="1054643"/>
            <a:ext cx="152936" cy="180760"/>
          </a:xfrm>
          <a:prstGeom prst="rect">
            <a:avLst/>
          </a:prstGeom>
        </xdr:spPr>
      </xdr:pic>
    </xdr:grpSp>
    <xdr:clientData fPrintsWithSheet="0"/>
  </xdr:twoCellAnchor>
  <xdr:twoCellAnchor>
    <xdr:from>
      <xdr:col>8</xdr:col>
      <xdr:colOff>2924175</xdr:colOff>
      <xdr:row>4</xdr:row>
      <xdr:rowOff>276225</xdr:rowOff>
    </xdr:from>
    <xdr:to>
      <xdr:col>8</xdr:col>
      <xdr:colOff>3392175</xdr:colOff>
      <xdr:row>5</xdr:row>
      <xdr:rowOff>80047</xdr:rowOff>
    </xdr:to>
    <xdr:grpSp>
      <xdr:nvGrpSpPr>
        <xdr:cNvPr id="42" name="Gruppieren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GrpSpPr/>
      </xdr:nvGrpSpPr>
      <xdr:grpSpPr>
        <a:xfrm>
          <a:off x="8722995" y="1091565"/>
          <a:ext cx="468000" cy="230542"/>
          <a:chOff x="3019425" y="1000125"/>
          <a:chExt cx="554624" cy="276224"/>
        </a:xfrm>
      </xdr:grpSpPr>
      <xdr:sp macro="[0]!Sort_Weakness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0900-00002B000000}"/>
              </a:ext>
            </a:extLst>
          </xdr:cNvPr>
          <xdr:cNvSpPr/>
        </xdr:nvSpPr>
        <xdr:spPr>
          <a:xfrm>
            <a:off x="3019425" y="1000125"/>
            <a:ext cx="554624" cy="27622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 macro="[0]!Sort_Weakness">
        <xdr:nvPicPr>
          <xdr:cNvPr id="44" name="Grafik 43">
            <a:extLst>
              <a:ext uri="{FF2B5EF4-FFF2-40B4-BE49-F238E27FC236}">
                <a16:creationId xmlns:a16="http://schemas.microsoft.com/office/drawing/2014/main" id="{00000000-0008-0000-09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1002" y="1054643"/>
            <a:ext cx="152936" cy="18076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2</xdr:col>
      <xdr:colOff>2867025</xdr:colOff>
      <xdr:row>26</xdr:row>
      <xdr:rowOff>476250</xdr:rowOff>
    </xdr:from>
    <xdr:to>
      <xdr:col>2</xdr:col>
      <xdr:colOff>3333750</xdr:colOff>
      <xdr:row>26</xdr:row>
      <xdr:rowOff>708697</xdr:rowOff>
    </xdr:to>
    <xdr:grpSp>
      <xdr:nvGrpSpPr>
        <xdr:cNvPr id="45" name="Gruppieren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GrpSpPr/>
      </xdr:nvGrpSpPr>
      <xdr:grpSpPr>
        <a:xfrm>
          <a:off x="3621405" y="5520690"/>
          <a:ext cx="466725" cy="232447"/>
          <a:chOff x="3019425" y="1000125"/>
          <a:chExt cx="554624" cy="276224"/>
        </a:xfrm>
      </xdr:grpSpPr>
      <xdr:sp macro="[0]!Sort_Opportunities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0900-00002E000000}"/>
              </a:ext>
            </a:extLst>
          </xdr:cNvPr>
          <xdr:cNvSpPr/>
        </xdr:nvSpPr>
        <xdr:spPr>
          <a:xfrm>
            <a:off x="3019425" y="1000125"/>
            <a:ext cx="554624" cy="27622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 macro="[0]!Sort_Opportunities">
        <xdr:nvPicPr>
          <xdr:cNvPr id="47" name="Grafik 46">
            <a:extLst>
              <a:ext uri="{FF2B5EF4-FFF2-40B4-BE49-F238E27FC236}">
                <a16:creationId xmlns:a16="http://schemas.microsoft.com/office/drawing/2014/main" id="{00000000-0008-0000-0900-00002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1002" y="1054643"/>
            <a:ext cx="152936" cy="180760"/>
          </a:xfrm>
          <a:prstGeom prst="rect">
            <a:avLst/>
          </a:prstGeom>
        </xdr:spPr>
      </xdr:pic>
    </xdr:grpSp>
    <xdr:clientData fPrintsWithSheet="0"/>
  </xdr:twoCellAnchor>
  <xdr:twoCellAnchor>
    <xdr:from>
      <xdr:col>8</xdr:col>
      <xdr:colOff>2876550</xdr:colOff>
      <xdr:row>26</xdr:row>
      <xdr:rowOff>485775</xdr:rowOff>
    </xdr:from>
    <xdr:to>
      <xdr:col>8</xdr:col>
      <xdr:colOff>3343275</xdr:colOff>
      <xdr:row>26</xdr:row>
      <xdr:rowOff>718222</xdr:rowOff>
    </xdr:to>
    <xdr:grpSp>
      <xdr:nvGrpSpPr>
        <xdr:cNvPr id="48" name="Gruppieren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GrpSpPr/>
      </xdr:nvGrpSpPr>
      <xdr:grpSpPr>
        <a:xfrm>
          <a:off x="8675370" y="5530215"/>
          <a:ext cx="466725" cy="232447"/>
          <a:chOff x="3019425" y="1000125"/>
          <a:chExt cx="554624" cy="276224"/>
        </a:xfrm>
      </xdr:grpSpPr>
      <xdr:sp macro="[0]!Sort_Threats" textlink="">
        <xdr:nvSpPr>
          <xdr:cNvPr id="53" name="Rechteck 52">
            <a:extLst>
              <a:ext uri="{FF2B5EF4-FFF2-40B4-BE49-F238E27FC236}">
                <a16:creationId xmlns:a16="http://schemas.microsoft.com/office/drawing/2014/main" id="{00000000-0008-0000-0900-000035000000}"/>
              </a:ext>
            </a:extLst>
          </xdr:cNvPr>
          <xdr:cNvSpPr/>
        </xdr:nvSpPr>
        <xdr:spPr>
          <a:xfrm>
            <a:off x="3019425" y="1000125"/>
            <a:ext cx="554624" cy="27622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 macro="[0]!Sort_Threats">
        <xdr:nvPicPr>
          <xdr:cNvPr id="56" name="Grafik 55">
            <a:extLst>
              <a:ext uri="{FF2B5EF4-FFF2-40B4-BE49-F238E27FC236}">
                <a16:creationId xmlns:a16="http://schemas.microsoft.com/office/drawing/2014/main" id="{00000000-0008-0000-0900-00003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1002" y="1054643"/>
            <a:ext cx="152936" cy="18076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2114550</xdr:colOff>
          <xdr:row>0</xdr:row>
          <xdr:rowOff>31750</xdr:rowOff>
        </xdr:from>
        <xdr:to>
          <xdr:col>11</xdr:col>
          <xdr:colOff>437515</xdr:colOff>
          <xdr:row>0</xdr:row>
          <xdr:rowOff>546100</xdr:rowOff>
        </xdr:to>
        <xdr:pic>
          <xdr:nvPicPr>
            <xdr:cNvPr id="57" name="Grafik 56">
              <a:extLst>
                <a:ext uri="{FF2B5EF4-FFF2-40B4-BE49-F238E27FC236}">
                  <a16:creationId xmlns:a16="http://schemas.microsoft.com/office/drawing/2014/main" id="{00000000-0008-0000-0900-00003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3343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026400" y="31750"/>
              <a:ext cx="2342515" cy="51435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561312</xdr:colOff>
      <xdr:row>29</xdr:row>
      <xdr:rowOff>39189</xdr:rowOff>
    </xdr:from>
    <xdr:to>
      <xdr:col>6</xdr:col>
      <xdr:colOff>83097</xdr:colOff>
      <xdr:row>41</xdr:row>
      <xdr:rowOff>61689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/>
      </xdr:nvSpPr>
      <xdr:spPr>
        <a:xfrm>
          <a:off x="1504287" y="823068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563133</xdr:colOff>
      <xdr:row>41</xdr:row>
      <xdr:rowOff>111896</xdr:rowOff>
    </xdr:from>
    <xdr:to>
      <xdr:col>6</xdr:col>
      <xdr:colOff>84918</xdr:colOff>
      <xdr:row>54</xdr:row>
      <xdr:rowOff>134396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>
          <a:off x="1506108" y="1116089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88271</xdr:colOff>
      <xdr:row>29</xdr:row>
      <xdr:rowOff>39189</xdr:rowOff>
    </xdr:from>
    <xdr:to>
      <xdr:col>7</xdr:col>
      <xdr:colOff>206321</xdr:colOff>
      <xdr:row>41</xdr:row>
      <xdr:rowOff>61689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>
          <a:off x="5098421" y="823068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88271</xdr:colOff>
      <xdr:row>41</xdr:row>
      <xdr:rowOff>111896</xdr:rowOff>
    </xdr:from>
    <xdr:to>
      <xdr:col>7</xdr:col>
      <xdr:colOff>206321</xdr:colOff>
      <xdr:row>54</xdr:row>
      <xdr:rowOff>134396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Aspect="1"/>
        </xdr:cNvSpPr>
      </xdr:nvSpPr>
      <xdr:spPr>
        <a:xfrm>
          <a:off x="5098421" y="1116089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0</xdr:col>
      <xdr:colOff>634245</xdr:colOff>
      <xdr:row>29</xdr:row>
      <xdr:rowOff>28575</xdr:rowOff>
    </xdr:from>
    <xdr:ext cx="342786" cy="5915025"/>
    <xdr:sp macro="" textlink="' '!A379">
      <xdr:nvSpPr>
        <xdr:cNvPr id="5" name="Textfeld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 rot="16200000">
          <a:off x="-2151875" y="10834745"/>
          <a:ext cx="59150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6956DB6B-A39D-4AD9-9E0A-A64FD2DF4763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Profitability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504826</xdr:colOff>
      <xdr:row>56</xdr:row>
      <xdr:rowOff>105494</xdr:rowOff>
    </xdr:from>
    <xdr:to>
      <xdr:col>7</xdr:col>
      <xdr:colOff>318135</xdr:colOff>
      <xdr:row>58</xdr:row>
      <xdr:rowOff>56860</xdr:rowOff>
    </xdr:to>
    <xdr:sp macro="" textlink="' '!A380">
      <xdr:nvSpPr>
        <xdr:cNvPr id="6" name="Textfeld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1447801" y="14221544"/>
          <a:ext cx="7229474" cy="332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87F56CC9-61CF-4663-9325-7406F64C12A4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Loyalty/Commitment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1</xdr:col>
      <xdr:colOff>185136</xdr:colOff>
      <xdr:row>29</xdr:row>
      <xdr:rowOff>19049</xdr:rowOff>
    </xdr:from>
    <xdr:ext cx="311496" cy="1095375"/>
    <xdr:sp macro="" textlink="' '!A60">
      <xdr:nvSpPr>
        <xdr:cNvPr id="7" name="Textfeld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 rot="16200000">
          <a:off x="431371" y="8431039"/>
          <a:ext cx="10953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03F90BDE-4F88-44B8-82E0-1753F840CB35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280387</xdr:colOff>
      <xdr:row>49</xdr:row>
      <xdr:rowOff>104775</xdr:rowOff>
    </xdr:from>
    <xdr:ext cx="311496" cy="1066799"/>
    <xdr:sp macro="" textlink="' '!A63">
      <xdr:nvSpPr>
        <xdr:cNvPr id="8" name="Textfeld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/>
      </xdr:nvSpPr>
      <xdr:spPr>
        <a:xfrm rot="16200000">
          <a:off x="540910" y="13264977"/>
          <a:ext cx="106679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10EF137-2BD7-4154-AFAE-856178BA8E54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2352675</xdr:colOff>
      <xdr:row>56</xdr:row>
      <xdr:rowOff>55201</xdr:rowOff>
    </xdr:from>
    <xdr:ext cx="1323975" cy="311496"/>
    <xdr:sp macro="" textlink="' '!A60">
      <xdr:nvSpPr>
        <xdr:cNvPr id="9" name="Textfeld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/>
      </xdr:nvSpPr>
      <xdr:spPr>
        <a:xfrm>
          <a:off x="7362825" y="14171251"/>
          <a:ext cx="13239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BEA40FC6-4278-479C-87A4-9104E42A5A37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514350</xdr:colOff>
      <xdr:row>56</xdr:row>
      <xdr:rowOff>55201</xdr:rowOff>
    </xdr:from>
    <xdr:ext cx="1295400" cy="311496"/>
    <xdr:sp macro="" textlink="' '!A63">
      <xdr:nvSpPr>
        <xdr:cNvPr id="10" name="Textfeld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/>
      </xdr:nvSpPr>
      <xdr:spPr>
        <a:xfrm>
          <a:off x="1457325" y="14171251"/>
          <a:ext cx="1295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DA5FAF3E-1454-46FD-BFAC-24B7EE7208FD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1056123</xdr:colOff>
      <xdr:row>29</xdr:row>
      <xdr:rowOff>135319</xdr:rowOff>
    </xdr:from>
    <xdr:to>
      <xdr:col>5</xdr:col>
      <xdr:colOff>255036</xdr:colOff>
      <xdr:row>30</xdr:row>
      <xdr:rowOff>57150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/>
      </xdr:nvSpPr>
      <xdr:spPr>
        <a:xfrm>
          <a:off x="1827648" y="8717344"/>
          <a:ext cx="2576478" cy="159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200" b="1">
              <a:solidFill>
                <a:schemeClr val="accent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"Butterflies"</a:t>
          </a:r>
        </a:p>
      </xdr:txBody>
    </xdr:sp>
    <xdr:clientData/>
  </xdr:twoCellAnchor>
  <xdr:twoCellAnchor editAs="oneCell">
    <xdr:from>
      <xdr:col>6</xdr:col>
      <xdr:colOff>639492</xdr:colOff>
      <xdr:row>29</xdr:row>
      <xdr:rowOff>135319</xdr:rowOff>
    </xdr:from>
    <xdr:to>
      <xdr:col>6</xdr:col>
      <xdr:colOff>3217450</xdr:colOff>
      <xdr:row>30</xdr:row>
      <xdr:rowOff>57150</xdr:rowOff>
    </xdr:to>
    <xdr:sp macro="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5421042" y="8717344"/>
          <a:ext cx="2577958" cy="159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200" b="1">
              <a:solidFill>
                <a:schemeClr val="accent3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"True Friends"</a:t>
          </a:r>
        </a:p>
      </xdr:txBody>
    </xdr:sp>
    <xdr:clientData/>
  </xdr:twoCellAnchor>
  <xdr:twoCellAnchor editAs="oneCell">
    <xdr:from>
      <xdr:col>2</xdr:col>
      <xdr:colOff>1158032</xdr:colOff>
      <xdr:row>42</xdr:row>
      <xdr:rowOff>15421</xdr:rowOff>
    </xdr:from>
    <xdr:to>
      <xdr:col>5</xdr:col>
      <xdr:colOff>356235</xdr:colOff>
      <xdr:row>42</xdr:row>
      <xdr:rowOff>171450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1929557" y="11693071"/>
          <a:ext cx="2575768" cy="1560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200" b="1">
              <a:solidFill>
                <a:schemeClr val="accent2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"Strangers"</a:t>
          </a:r>
        </a:p>
      </xdr:txBody>
    </xdr:sp>
    <xdr:clientData/>
  </xdr:twoCellAnchor>
  <xdr:twoCellAnchor editAs="oneCell">
    <xdr:from>
      <xdr:col>6</xdr:col>
      <xdr:colOff>552450</xdr:colOff>
      <xdr:row>42</xdr:row>
      <xdr:rowOff>5896</xdr:rowOff>
    </xdr:from>
    <xdr:to>
      <xdr:col>6</xdr:col>
      <xdr:colOff>3116512</xdr:colOff>
      <xdr:row>42</xdr:row>
      <xdr:rowOff>171450</xdr:rowOff>
    </xdr:to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5334000" y="11683546"/>
          <a:ext cx="2564062" cy="1655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200" b="1">
              <a:solidFill>
                <a:schemeClr val="accent6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"Barnacles"</a:t>
          </a:r>
        </a:p>
      </xdr:txBody>
    </xdr:sp>
    <xdr:clientData/>
  </xdr:twoCellAnchor>
  <xdr:oneCellAnchor>
    <xdr:from>
      <xdr:col>2</xdr:col>
      <xdr:colOff>711166</xdr:colOff>
      <xdr:row>34</xdr:row>
      <xdr:rowOff>116338</xdr:rowOff>
    </xdr:from>
    <xdr:ext cx="3200400" cy="500906"/>
    <xdr:sp macro="" textlink="' '!A381">
      <xdr:nvSpPr>
        <xdr:cNvPr id="26" name="Textfeld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/>
      </xdr:nvSpPr>
      <xdr:spPr>
        <a:xfrm>
          <a:off x="1654141" y="9460363"/>
          <a:ext cx="3200400" cy="50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D442F8BF-AE11-49C3-B1A3-ED48A8B4AD27}" type="TxLink">
            <a:rPr lang="de-CH" sz="16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Highly profitable but always prepared to change</a:t>
          </a:fld>
          <a:endParaRPr lang="de-CH" sz="16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295275</xdr:colOff>
      <xdr:row>34</xdr:row>
      <xdr:rowOff>95066</xdr:rowOff>
    </xdr:from>
    <xdr:ext cx="3200400" cy="500906"/>
    <xdr:sp macro="" textlink="' '!A382">
      <xdr:nvSpPr>
        <xdr:cNvPr id="27" name="Textfeld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/>
      </xdr:nvSpPr>
      <xdr:spPr>
        <a:xfrm>
          <a:off x="5248275" y="9439091"/>
          <a:ext cx="3200400" cy="50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817F4F31-5C70-4775-98A1-E3199C525202}" type="TxLink">
            <a:rPr lang="de-CH" sz="16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Highly profitable and very loyal customers</a:t>
          </a:fld>
          <a:endParaRPr lang="de-CH" sz="16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732037</xdr:colOff>
      <xdr:row>47</xdr:row>
      <xdr:rowOff>230385</xdr:rowOff>
    </xdr:from>
    <xdr:ext cx="3200400" cy="250453"/>
    <xdr:sp macro="" textlink="' '!A383">
      <xdr:nvSpPr>
        <xdr:cNvPr id="28" name="Textfeld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/>
      </xdr:nvSpPr>
      <xdr:spPr>
        <a:xfrm>
          <a:off x="1675012" y="12670035"/>
          <a:ext cx="3200400" cy="250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pPr algn="ctr"/>
          <a:fld id="{15E0AFE2-5BD8-4D05-AD92-5CAE4D18C75B}" type="TxLink">
            <a:rPr lang="de-CH" sz="16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Very low profitability and loyalty</a:t>
          </a:fld>
          <a:endParaRPr lang="de-CH" sz="16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276225</xdr:colOff>
      <xdr:row>47</xdr:row>
      <xdr:rowOff>223176</xdr:rowOff>
    </xdr:from>
    <xdr:ext cx="3200400" cy="500906"/>
    <xdr:sp macro="" textlink="' '!A384">
      <xdr:nvSpPr>
        <xdr:cNvPr id="29" name="Textfeld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/>
      </xdr:nvSpPr>
      <xdr:spPr>
        <a:xfrm>
          <a:off x="5229225" y="12662826"/>
          <a:ext cx="3200400" cy="50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858928CE-E9DD-4F61-84E3-CB3BB0E7D93E}" type="TxLink">
            <a:rPr lang="de-CH" sz="16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Low profitability but strong loyalty</a:t>
          </a:fld>
          <a:endParaRPr lang="de-CH" sz="16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6</xdr:col>
      <xdr:colOff>3112430</xdr:colOff>
      <xdr:row>41</xdr:row>
      <xdr:rowOff>152327</xdr:rowOff>
    </xdr:from>
    <xdr:to>
      <xdr:col>7</xdr:col>
      <xdr:colOff>234695</xdr:colOff>
      <xdr:row>43</xdr:row>
      <xdr:rowOff>155459</xdr:rowOff>
    </xdr:to>
    <xdr:pic>
      <xdr:nvPicPr>
        <xdr:cNvPr id="31" name="il_fi" descr="http://www.buesum24.de/images/system/krabbe.png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980" y="11067977"/>
          <a:ext cx="532215" cy="479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636996</xdr:colOff>
      <xdr:row>29</xdr:row>
      <xdr:rowOff>114599</xdr:rowOff>
    </xdr:from>
    <xdr:to>
      <xdr:col>2</xdr:col>
      <xdr:colOff>1056628</xdr:colOff>
      <xdr:row>31</xdr:row>
      <xdr:rowOff>5563</xdr:rowOff>
    </xdr:to>
    <xdr:pic>
      <xdr:nvPicPr>
        <xdr:cNvPr id="32" name="il_fi" descr="http://www.freecoloring.info/img/kupu-05.gif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521" y="8696624"/>
          <a:ext cx="419632" cy="367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3109590</xdr:colOff>
      <xdr:row>29</xdr:row>
      <xdr:rowOff>108157</xdr:rowOff>
    </xdr:from>
    <xdr:to>
      <xdr:col>7</xdr:col>
      <xdr:colOff>221622</xdr:colOff>
      <xdr:row>31</xdr:row>
      <xdr:rowOff>102071</xdr:rowOff>
    </xdr:to>
    <xdr:pic>
      <xdr:nvPicPr>
        <xdr:cNvPr id="33" name="il_fi" descr="http://3.bp.blogspot.com/-k-S6WfjA63c/TyYCaCjWZOI/AAAAAAAAAvs/ZBj4bAM2IDM/s1600/bestfriendsbw_975x975.jpg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1140" y="8166307"/>
          <a:ext cx="521982" cy="470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517017</xdr:colOff>
      <xdr:row>41</xdr:row>
      <xdr:rowOff>179677</xdr:rowOff>
    </xdr:from>
    <xdr:to>
      <xdr:col>2</xdr:col>
      <xdr:colOff>1100408</xdr:colOff>
      <xdr:row>44</xdr:row>
      <xdr:rowOff>305</xdr:rowOff>
    </xdr:to>
    <xdr:pic>
      <xdr:nvPicPr>
        <xdr:cNvPr id="34" name="il_fi" descr="http://www.falloutwiki.com/images/thumb/7/72/Mysterious_Stranger.png/180px-Mysterious_Stranger.png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542" y="11619202"/>
          <a:ext cx="583391" cy="525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54" name="Gruppieren 53">
          <a:hlinkClick xmlns:r="http://schemas.openxmlformats.org/officeDocument/2006/relationships" r:id="rId5" tooltip="Home"/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A00-00003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6" name="Grafik 5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A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8</xdr:col>
      <xdr:colOff>2219325</xdr:colOff>
      <xdr:row>6</xdr:row>
      <xdr:rowOff>76200</xdr:rowOff>
    </xdr:from>
    <xdr:to>
      <xdr:col>8</xdr:col>
      <xdr:colOff>2399325</xdr:colOff>
      <xdr:row>6</xdr:row>
      <xdr:rowOff>256200</xdr:rowOff>
    </xdr:to>
    <xdr:grpSp>
      <xdr:nvGrpSpPr>
        <xdr:cNvPr id="63" name="Gruppieren 6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GrpSpPr>
          <a:grpSpLocks noChangeAspect="1"/>
        </xdr:cNvGrpSpPr>
      </xdr:nvGrpSpPr>
      <xdr:grpSpPr>
        <a:xfrm>
          <a:off x="11325225" y="1844040"/>
          <a:ext cx="180000" cy="180000"/>
          <a:chOff x="12020550" y="217170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0A00-000040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5" name="Pfeil nach rechts 64">
            <a:extLst>
              <a:ext uri="{FF2B5EF4-FFF2-40B4-BE49-F238E27FC236}">
                <a16:creationId xmlns:a16="http://schemas.microsoft.com/office/drawing/2014/main" id="{00000000-0008-0000-0A00-000041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66" name="Gruppieren 6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GrpSpPr/>
      </xdr:nvGrpSpPr>
      <xdr:grpSpPr>
        <a:xfrm>
          <a:off x="76200" y="914400"/>
          <a:ext cx="324000" cy="325465"/>
          <a:chOff x="12382500" y="21526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A00-000043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8" name="Grafik 67">
            <a:extLst>
              <a:ext uri="{FF2B5EF4-FFF2-40B4-BE49-F238E27FC236}">
                <a16:creationId xmlns:a16="http://schemas.microsoft.com/office/drawing/2014/main" id="{00000000-0008-0000-0A00-00004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57</xdr:row>
      <xdr:rowOff>9525</xdr:rowOff>
    </xdr:from>
    <xdr:to>
      <xdr:col>0</xdr:col>
      <xdr:colOff>400200</xdr:colOff>
      <xdr:row>58</xdr:row>
      <xdr:rowOff>144490</xdr:rowOff>
    </xdr:to>
    <xdr:grpSp>
      <xdr:nvGrpSpPr>
        <xdr:cNvPr id="69" name="Gruppieren 68">
          <a:hlinkClick xmlns:r="http://schemas.openxmlformats.org/officeDocument/2006/relationships" r:id="rId10" tooltip="to top"/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GrpSpPr/>
      </xdr:nvGrpSpPr>
      <xdr:grpSpPr>
        <a:xfrm>
          <a:off x="76200" y="14190345"/>
          <a:ext cx="324000" cy="317845"/>
          <a:chOff x="66675" y="4972050"/>
          <a:chExt cx="324000" cy="325465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0A00-00004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1" name="Pfeil nach oben 70">
            <a:extLst>
              <a:ext uri="{FF2B5EF4-FFF2-40B4-BE49-F238E27FC236}">
                <a16:creationId xmlns:a16="http://schemas.microsoft.com/office/drawing/2014/main" id="{00000000-0008-0000-0A00-00004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8</xdr:col>
      <xdr:colOff>2219325</xdr:colOff>
      <xdr:row>5</xdr:row>
      <xdr:rowOff>47625</xdr:rowOff>
    </xdr:from>
    <xdr:to>
      <xdr:col>8</xdr:col>
      <xdr:colOff>2399325</xdr:colOff>
      <xdr:row>5</xdr:row>
      <xdr:rowOff>227625</xdr:rowOff>
    </xdr:to>
    <xdr:grpSp>
      <xdr:nvGrpSpPr>
        <xdr:cNvPr id="46" name="Gruppieren 4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GrpSpPr/>
      </xdr:nvGrpSpPr>
      <xdr:grpSpPr>
        <a:xfrm>
          <a:off x="11325225" y="1518285"/>
          <a:ext cx="180000" cy="180000"/>
          <a:chOff x="12020550" y="2171700"/>
          <a:chExt cx="324000" cy="325465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A00-000032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Pfeil nach rechts 50">
            <a:extLst>
              <a:ext uri="{FF2B5EF4-FFF2-40B4-BE49-F238E27FC236}">
                <a16:creationId xmlns:a16="http://schemas.microsoft.com/office/drawing/2014/main" id="{00000000-0008-0000-0A00-000033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5</xdr:row>
      <xdr:rowOff>133350</xdr:rowOff>
    </xdr:from>
    <xdr:to>
      <xdr:col>0</xdr:col>
      <xdr:colOff>400200</xdr:colOff>
      <xdr:row>6</xdr:row>
      <xdr:rowOff>144490</xdr:rowOff>
    </xdr:to>
    <xdr:grpSp>
      <xdr:nvGrpSpPr>
        <xdr:cNvPr id="44" name="Gruppieren 43">
          <a:hlinkClick xmlns:r="http://schemas.openxmlformats.org/officeDocument/2006/relationships" r:id="rId12" tooltip="Empatyy Map"/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GrpSpPr/>
      </xdr:nvGrpSpPr>
      <xdr:grpSpPr>
        <a:xfrm>
          <a:off x="76200" y="1604010"/>
          <a:ext cx="324000" cy="308320"/>
          <a:chOff x="12020550" y="21717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A00-00002D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7" name="Pfeil nach rechts 46">
            <a:extLst>
              <a:ext uri="{FF2B5EF4-FFF2-40B4-BE49-F238E27FC236}">
                <a16:creationId xmlns:a16="http://schemas.microsoft.com/office/drawing/2014/main" id="{00000000-0008-0000-0A00-00002F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6</xdr:row>
      <xdr:rowOff>142875</xdr:rowOff>
    </xdr:from>
    <xdr:ext cx="514351" cy="156518"/>
    <xdr:sp macro="" textlink="' '!A555">
      <xdr:nvSpPr>
        <xdr:cNvPr id="52" name="Textfeld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 txBox="1"/>
      </xdr:nvSpPr>
      <xdr:spPr>
        <a:xfrm>
          <a:off x="0" y="1790700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fld id="{E92DB7C8-D3B2-4036-A09F-78A4EDC97D44}" type="TxLink"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Value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8</xdr:col>
      <xdr:colOff>243840</xdr:colOff>
      <xdr:row>0</xdr:row>
      <xdr:rowOff>0</xdr:rowOff>
    </xdr:from>
    <xdr:to>
      <xdr:col>9</xdr:col>
      <xdr:colOff>1905</xdr:colOff>
      <xdr:row>2</xdr:row>
      <xdr:rowOff>27599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pSpPr/>
      </xdr:nvGrpSpPr>
      <xdr:grpSpPr>
        <a:xfrm>
          <a:off x="9349740" y="0"/>
          <a:ext cx="2249805" cy="759119"/>
          <a:chOff x="9102090" y="0"/>
          <a:chExt cx="2177415" cy="761024"/>
        </a:xfrm>
      </xdr:grpSpPr>
      <xdr:grpSp>
        <xdr:nvGrpSpPr>
          <xdr:cNvPr id="48" name="Gruppieren 47">
            <a:hlinkClick xmlns:r="http://schemas.openxmlformats.org/officeDocument/2006/relationships" r:id="rId13" tooltip="Help"/>
            <a:extLst>
              <a:ext uri="{FF2B5EF4-FFF2-40B4-BE49-F238E27FC236}">
                <a16:creationId xmlns:a16="http://schemas.microsoft.com/office/drawing/2014/main" id="{00000000-0008-0000-0A00-000030000000}"/>
              </a:ext>
            </a:extLst>
          </xdr:cNvPr>
          <xdr:cNvGrpSpPr/>
        </xdr:nvGrpSpPr>
        <xdr:grpSpPr>
          <a:xfrm>
            <a:off x="11056620" y="581024"/>
            <a:ext cx="180000" cy="180000"/>
            <a:chOff x="8105775" y="571500"/>
            <a:chExt cx="172800" cy="172800"/>
          </a:xfrm>
        </xdr:grpSpPr>
        <xdr:sp macro="" textlink="">
          <xdr:nvSpPr>
            <xdr:cNvPr id="49" name="Rechteck 48">
              <a:extLst>
                <a:ext uri="{FF2B5EF4-FFF2-40B4-BE49-F238E27FC236}">
                  <a16:creationId xmlns:a16="http://schemas.microsoft.com/office/drawing/2014/main" id="{00000000-0008-0000-0A00-000031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53" name="Textfeld 52">
              <a:extLst>
                <a:ext uri="{FF2B5EF4-FFF2-40B4-BE49-F238E27FC236}">
                  <a16:creationId xmlns:a16="http://schemas.microsoft.com/office/drawing/2014/main" id="{00000000-0008-0000-0A00-000035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57" name="Grafik 56">
                <a:extLst>
                  <a:ext uri="{FF2B5EF4-FFF2-40B4-BE49-F238E27FC236}">
                    <a16:creationId xmlns:a16="http://schemas.microsoft.com/office/drawing/2014/main" id="{00000000-0008-0000-0A00-000039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34390"/>
                  </a:ext>
                </a:extLst>
              </xdr:cNvPicPr>
            </xdr:nvPicPr>
            <xdr:blipFill>
              <a:blip xmlns:r="http://schemas.openxmlformats.org/officeDocument/2006/relationships" r:embed="rId14"/>
              <a:srcRect/>
              <a:stretch>
                <a:fillRect/>
              </a:stretch>
            </xdr:blipFill>
            <xdr:spPr bwMode="auto">
              <a:xfrm>
                <a:off x="9102090" y="0"/>
                <a:ext cx="2177415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  <xdr:twoCellAnchor editAs="oneCell">
    <xdr:from>
      <xdr:col>0</xdr:col>
      <xdr:colOff>76200</xdr:colOff>
      <xdr:row>7</xdr:row>
      <xdr:rowOff>61912</xdr:rowOff>
    </xdr:from>
    <xdr:to>
      <xdr:col>0</xdr:col>
      <xdr:colOff>400200</xdr:colOff>
      <xdr:row>8</xdr:row>
      <xdr:rowOff>92102</xdr:rowOff>
    </xdr:to>
    <xdr:sp macro="" textlink="">
      <xdr:nvSpPr>
        <xdr:cNvPr id="58" name="Rechteck 27">
          <a:hlinkClick xmlns:r="http://schemas.openxmlformats.org/officeDocument/2006/relationships" r:id="rId15" tooltip="Business Model"/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Aspect="1"/>
        </xdr:cNvSpPr>
      </xdr:nvSpPr>
      <xdr:spPr>
        <a:xfrm>
          <a:off x="76200" y="1995487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  <xdr:twoCellAnchor editAs="oneCell">
    <xdr:from>
      <xdr:col>1</xdr:col>
      <xdr:colOff>38100</xdr:colOff>
      <xdr:row>28</xdr:row>
      <xdr:rowOff>57150</xdr:rowOff>
    </xdr:from>
    <xdr:to>
      <xdr:col>8</xdr:col>
      <xdr:colOff>108585</xdr:colOff>
      <xdr:row>56</xdr:row>
      <xdr:rowOff>171450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604177</xdr:colOff>
      <xdr:row>17</xdr:row>
      <xdr:rowOff>39189</xdr:rowOff>
    </xdr:from>
    <xdr:to>
      <xdr:col>4</xdr:col>
      <xdr:colOff>36427</xdr:colOff>
      <xdr:row>32</xdr:row>
      <xdr:rowOff>61689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1432852" y="5806577"/>
          <a:ext cx="3818513" cy="2737125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605998</xdr:colOff>
      <xdr:row>32</xdr:row>
      <xdr:rowOff>111896</xdr:rowOff>
    </xdr:from>
    <xdr:to>
      <xdr:col>4</xdr:col>
      <xdr:colOff>38248</xdr:colOff>
      <xdr:row>47</xdr:row>
      <xdr:rowOff>67721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434673" y="8593909"/>
          <a:ext cx="3818513" cy="28038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78746</xdr:colOff>
      <xdr:row>17</xdr:row>
      <xdr:rowOff>39189</xdr:rowOff>
    </xdr:from>
    <xdr:to>
      <xdr:col>8</xdr:col>
      <xdr:colOff>406346</xdr:colOff>
      <xdr:row>32</xdr:row>
      <xdr:rowOff>61689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4946021" y="59256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78746</xdr:colOff>
      <xdr:row>32</xdr:row>
      <xdr:rowOff>111896</xdr:rowOff>
    </xdr:from>
    <xdr:to>
      <xdr:col>8</xdr:col>
      <xdr:colOff>406346</xdr:colOff>
      <xdr:row>47</xdr:row>
      <xdr:rowOff>67721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spect="1"/>
        </xdr:cNvSpPr>
      </xdr:nvSpPr>
      <xdr:spPr>
        <a:xfrm>
          <a:off x="4946021" y="885584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1</xdr:col>
      <xdr:colOff>53220</xdr:colOff>
      <xdr:row>17</xdr:row>
      <xdr:rowOff>9524</xdr:rowOff>
    </xdr:from>
    <xdr:ext cx="342786" cy="5943603"/>
    <xdr:sp macro="" textlink="' '!A559">
      <xdr:nvSpPr>
        <xdr:cNvPr id="7" name="Textfeld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 rot="16200000">
          <a:off x="-2280464" y="8620183"/>
          <a:ext cx="594360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ctr"/>
          <a:fld id="{F581FAF2-0EF9-4E91-9DF2-ED1952082DD5}" type="TxLink">
            <a:rPr lang="en-US" sz="1600" b="1" i="0" u="none" strike="noStrike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Expected growth</a:t>
          </a:fld>
          <a:endParaRPr lang="de-CH" sz="1600" b="1" i="0" u="none" strike="noStrike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514351</xdr:colOff>
      <xdr:row>49</xdr:row>
      <xdr:rowOff>105494</xdr:rowOff>
    </xdr:from>
    <xdr:ext cx="7229474" cy="342786"/>
    <xdr:sp macro="" textlink="' '!A558">
      <xdr:nvSpPr>
        <xdr:cNvPr id="8" name="Textfeld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/>
      </xdr:nvSpPr>
      <xdr:spPr>
        <a:xfrm>
          <a:off x="1285876" y="12011744"/>
          <a:ext cx="722947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ctr"/>
          <a:fld id="{D95A57BE-38B0-48BC-8EE8-A097F27AD580}" type="TxLink">
            <a:rPr lang="en-US" sz="1600" b="1" i="0" u="none" strike="noStrike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Potential</a:t>
          </a:fld>
          <a:endParaRPr lang="de-CH" sz="1600" b="1" i="0" u="none" strike="noStrike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270861</xdr:colOff>
      <xdr:row>17</xdr:row>
      <xdr:rowOff>19049</xdr:rowOff>
    </xdr:from>
    <xdr:ext cx="311496" cy="1076325"/>
    <xdr:sp macro="" textlink="' '!A570">
      <xdr:nvSpPr>
        <xdr:cNvPr id="9" name="Textfeld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 rot="16200000">
          <a:off x="355171" y="6211714"/>
          <a:ext cx="10763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6061F8A0-B8AC-4FC5-A401-A1924EEB6AE8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High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270862</xdr:colOff>
      <xdr:row>42</xdr:row>
      <xdr:rowOff>95250</xdr:rowOff>
    </xdr:from>
    <xdr:ext cx="311496" cy="1054908"/>
    <xdr:sp macro="" textlink="' '!A571">
      <xdr:nvSpPr>
        <xdr:cNvPr id="10" name="Textfeld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 rot="16200000">
          <a:off x="365881" y="11039706"/>
          <a:ext cx="10549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11ABD4DE-D111-4DD4-B5D5-67D2A25F1A5B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Low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485776</xdr:colOff>
      <xdr:row>49</xdr:row>
      <xdr:rowOff>26626</xdr:rowOff>
    </xdr:from>
    <xdr:ext cx="1287680" cy="311496"/>
    <xdr:sp macro="" textlink="' '!A572">
      <xdr:nvSpPr>
        <xdr:cNvPr id="11" name="Textfeld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/>
      </xdr:nvSpPr>
      <xdr:spPr>
        <a:xfrm>
          <a:off x="7191376" y="11932876"/>
          <a:ext cx="128768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D848DB50-DF67-4673-AAD2-F29D0A6C3912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High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504826</xdr:colOff>
      <xdr:row>49</xdr:row>
      <xdr:rowOff>26626</xdr:rowOff>
    </xdr:from>
    <xdr:ext cx="1295400" cy="311496"/>
    <xdr:sp macro="" textlink="' '!A573">
      <xdr:nvSpPr>
        <xdr:cNvPr id="12" name="Textfeld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/>
      </xdr:nvSpPr>
      <xdr:spPr>
        <a:xfrm>
          <a:off x="1276351" y="11932876"/>
          <a:ext cx="1295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2673B39A-1EF5-4150-9AD1-F271362A7FB6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Low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10</xdr:col>
      <xdr:colOff>895350</xdr:colOff>
      <xdr:row>2</xdr:row>
      <xdr:rowOff>47625</xdr:rowOff>
    </xdr:from>
    <xdr:to>
      <xdr:col>10</xdr:col>
      <xdr:colOff>1068150</xdr:colOff>
      <xdr:row>3</xdr:row>
      <xdr:rowOff>39450</xdr:rowOff>
    </xdr:to>
    <xdr:grpSp>
      <xdr:nvGrpSpPr>
        <xdr:cNvPr id="13" name="Gruppieren 1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/>
      </xdr:nvGrpSpPr>
      <xdr:grpSpPr>
        <a:xfrm>
          <a:off x="11083290" y="588645"/>
          <a:ext cx="172800" cy="167085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6" name="Gruppieren 15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8" name="Grafik 1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5</xdr:row>
      <xdr:rowOff>0</xdr:rowOff>
    </xdr:from>
    <xdr:to>
      <xdr:col>0</xdr:col>
      <xdr:colOff>381150</xdr:colOff>
      <xdr:row>5</xdr:row>
      <xdr:rowOff>325465</xdr:rowOff>
    </xdr:to>
    <xdr:grpSp>
      <xdr:nvGrpSpPr>
        <xdr:cNvPr id="19" name="Gruppieren 18">
          <a:hlinkClick xmlns:r="http://schemas.openxmlformats.org/officeDocument/2006/relationships" r:id="rId4" tooltip="Graph"/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GrpSpPr/>
      </xdr:nvGrpSpPr>
      <xdr:grpSpPr>
        <a:xfrm>
          <a:off x="57150" y="2423160"/>
          <a:ext cx="324000" cy="325465"/>
          <a:chOff x="12382500" y="215265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B00-000014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21" name="Grafik 20">
            <a:extLst>
              <a:ext uri="{FF2B5EF4-FFF2-40B4-BE49-F238E27FC236}">
                <a16:creationId xmlns:a16="http://schemas.microsoft.com/office/drawing/2014/main" id="{00000000-0008-0000-0B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50</xdr:row>
      <xdr:rowOff>47625</xdr:rowOff>
    </xdr:from>
    <xdr:to>
      <xdr:col>0</xdr:col>
      <xdr:colOff>381150</xdr:colOff>
      <xdr:row>51</xdr:row>
      <xdr:rowOff>182590</xdr:rowOff>
    </xdr:to>
    <xdr:grpSp>
      <xdr:nvGrpSpPr>
        <xdr:cNvPr id="22" name="Gruppieren 21">
          <a:hlinkClick xmlns:r="http://schemas.openxmlformats.org/officeDocument/2006/relationships" r:id="rId6" tooltip="to top"/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GrpSpPr/>
      </xdr:nvGrpSpPr>
      <xdr:grpSpPr>
        <a:xfrm>
          <a:off x="57150" y="11988165"/>
          <a:ext cx="324000" cy="317845"/>
          <a:chOff x="66675" y="497205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B00-00001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4" name="Pfeil nach oben 23">
            <a:extLst>
              <a:ext uri="{FF2B5EF4-FFF2-40B4-BE49-F238E27FC236}">
                <a16:creationId xmlns:a16="http://schemas.microsoft.com/office/drawing/2014/main" id="{00000000-0008-0000-0B00-00001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2</xdr:col>
      <xdr:colOff>1044056</xdr:colOff>
      <xdr:row>3</xdr:row>
      <xdr:rowOff>94995</xdr:rowOff>
    </xdr:from>
    <xdr:to>
      <xdr:col>3</xdr:col>
      <xdr:colOff>318035</xdr:colOff>
      <xdr:row>3</xdr:row>
      <xdr:rowOff>1464832</xdr:rowOff>
    </xdr:to>
    <xdr:grpSp>
      <xdr:nvGrpSpPr>
        <xdr:cNvPr id="25" name="Gruppieren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GrpSpPr/>
      </xdr:nvGrpSpPr>
      <xdr:grpSpPr>
        <a:xfrm>
          <a:off x="1836536" y="811275"/>
          <a:ext cx="1262799" cy="1369837"/>
          <a:chOff x="2666848" y="1048684"/>
          <a:chExt cx="1203826" cy="1369837"/>
        </a:xfrm>
      </xdr:grpSpPr>
      <xdr:graphicFrame macro="">
        <xdr:nvGraphicFramePr>
          <xdr:cNvPr id="26" name="Diagramm 25">
            <a:extLst>
              <a:ext uri="{FF2B5EF4-FFF2-40B4-BE49-F238E27FC236}">
                <a16:creationId xmlns:a16="http://schemas.microsoft.com/office/drawing/2014/main" id="{00000000-0008-0000-0B00-00001A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C$8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0B00-00001B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2A82841-6246-45A8-B861-A3B9F02BB3B2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2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437359</xdr:colOff>
      <xdr:row>3</xdr:row>
      <xdr:rowOff>94995</xdr:rowOff>
    </xdr:from>
    <xdr:to>
      <xdr:col>3</xdr:col>
      <xdr:colOff>1661359</xdr:colOff>
      <xdr:row>3</xdr:row>
      <xdr:rowOff>1464832</xdr:rowOff>
    </xdr:to>
    <xdr:grpSp>
      <xdr:nvGrpSpPr>
        <xdr:cNvPr id="28" name="Gruppieren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/>
      </xdr:nvGrpSpPr>
      <xdr:grpSpPr>
        <a:xfrm>
          <a:off x="3218659" y="811275"/>
          <a:ext cx="1224000" cy="1369837"/>
          <a:chOff x="2666848" y="1048684"/>
          <a:chExt cx="1224000" cy="1369837"/>
        </a:xfrm>
      </xdr:grpSpPr>
      <xdr:graphicFrame macro="">
        <xdr:nvGraphicFramePr>
          <xdr:cNvPr id="29" name="Diagramm 2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GraphicFramePr/>
        </xdr:nvGraphicFramePr>
        <xdr:xfrm>
          <a:off x="2666848" y="1214696"/>
          <a:ext cx="1224000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C$9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4F357FA2-D445-49D6-9E10-F07A6CF76C1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3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1760509</xdr:colOff>
      <xdr:row>3</xdr:row>
      <xdr:rowOff>94995</xdr:rowOff>
    </xdr:from>
    <xdr:to>
      <xdr:col>4</xdr:col>
      <xdr:colOff>802574</xdr:colOff>
      <xdr:row>3</xdr:row>
      <xdr:rowOff>1464832</xdr:rowOff>
    </xdr:to>
    <xdr:grpSp>
      <xdr:nvGrpSpPr>
        <xdr:cNvPr id="31" name="Gruppieren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GrpSpPr/>
      </xdr:nvGrpSpPr>
      <xdr:grpSpPr>
        <a:xfrm>
          <a:off x="4541809" y="811275"/>
          <a:ext cx="1267105" cy="1369837"/>
          <a:chOff x="2666848" y="1048684"/>
          <a:chExt cx="1203826" cy="1369837"/>
        </a:xfrm>
      </xdr:grpSpPr>
      <xdr:graphicFrame macro="">
        <xdr:nvGraphicFramePr>
          <xdr:cNvPr id="32" name="Diagramm 3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sp macro="" textlink="$C$10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0D51AED7-6836-4B11-A6AB-7A5E1819002F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4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4</xdr:col>
      <xdr:colOff>921898</xdr:colOff>
      <xdr:row>3</xdr:row>
      <xdr:rowOff>94995</xdr:rowOff>
    </xdr:from>
    <xdr:to>
      <xdr:col>6</xdr:col>
      <xdr:colOff>284914</xdr:colOff>
      <xdr:row>3</xdr:row>
      <xdr:rowOff>1464832</xdr:rowOff>
    </xdr:to>
    <xdr:grpSp>
      <xdr:nvGrpSpPr>
        <xdr:cNvPr id="34" name="Gruppieren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GrpSpPr/>
      </xdr:nvGrpSpPr>
      <xdr:grpSpPr>
        <a:xfrm>
          <a:off x="5928238" y="811275"/>
          <a:ext cx="1252776" cy="1369837"/>
          <a:chOff x="2666848" y="1048684"/>
          <a:chExt cx="1203826" cy="1369837"/>
        </a:xfrm>
      </xdr:grpSpPr>
      <xdr:graphicFrame macro="">
        <xdr:nvGraphicFramePr>
          <xdr:cNvPr id="35" name="Diagramm 3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$C$11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7CBA0C3-E44F-4F89-8EAE-FF1DB1AA4DBC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5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6</xdr:col>
      <xdr:colOff>404238</xdr:colOff>
      <xdr:row>3</xdr:row>
      <xdr:rowOff>94995</xdr:rowOff>
    </xdr:from>
    <xdr:to>
      <xdr:col>8</xdr:col>
      <xdr:colOff>245575</xdr:colOff>
      <xdr:row>3</xdr:row>
      <xdr:rowOff>1464832</xdr:rowOff>
    </xdr:to>
    <xdr:grpSp>
      <xdr:nvGrpSpPr>
        <xdr:cNvPr id="37" name="Gruppieren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GrpSpPr/>
      </xdr:nvGrpSpPr>
      <xdr:grpSpPr>
        <a:xfrm>
          <a:off x="7300338" y="811275"/>
          <a:ext cx="1243417" cy="1369837"/>
          <a:chOff x="2666848" y="1048684"/>
          <a:chExt cx="1203826" cy="1369837"/>
        </a:xfrm>
      </xdr:grpSpPr>
      <xdr:graphicFrame macro="">
        <xdr:nvGraphicFramePr>
          <xdr:cNvPr id="38" name="Diagramm 3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$C$12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29C8EC0A-6DA2-418D-8BD1-6DEB16C7A55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6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8</xdr:col>
      <xdr:colOff>364899</xdr:colOff>
      <xdr:row>3</xdr:row>
      <xdr:rowOff>94995</xdr:rowOff>
    </xdr:from>
    <xdr:to>
      <xdr:col>9</xdr:col>
      <xdr:colOff>496127</xdr:colOff>
      <xdr:row>3</xdr:row>
      <xdr:rowOff>1464832</xdr:rowOff>
    </xdr:to>
    <xdr:grpSp>
      <xdr:nvGrpSpPr>
        <xdr:cNvPr id="40" name="Gruppieren 39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GrpSpPr/>
      </xdr:nvGrpSpPr>
      <xdr:grpSpPr>
        <a:xfrm>
          <a:off x="8663079" y="811275"/>
          <a:ext cx="1236128" cy="1369837"/>
          <a:chOff x="2666848" y="1048684"/>
          <a:chExt cx="1203826" cy="1369837"/>
        </a:xfrm>
      </xdr:grpSpPr>
      <xdr:graphicFrame macro="">
        <xdr:nvGraphicFramePr>
          <xdr:cNvPr id="41" name="Diagramm 40">
            <a:extLst>
              <a:ext uri="{FF2B5EF4-FFF2-40B4-BE49-F238E27FC236}">
                <a16:creationId xmlns:a16="http://schemas.microsoft.com/office/drawing/2014/main" id="{00000000-0008-0000-0B00-000029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$C$13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0B00-00002A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8E83E836-0505-4643-85B3-62F9C0B00571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7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9</xdr:col>
      <xdr:colOff>615449</xdr:colOff>
      <xdr:row>3</xdr:row>
      <xdr:rowOff>94995</xdr:rowOff>
    </xdr:from>
    <xdr:to>
      <xdr:col>10</xdr:col>
      <xdr:colOff>1057275</xdr:colOff>
      <xdr:row>3</xdr:row>
      <xdr:rowOff>1464832</xdr:rowOff>
    </xdr:to>
    <xdr:grpSp>
      <xdr:nvGrpSpPr>
        <xdr:cNvPr id="43" name="Gruppieren 42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GrpSpPr/>
      </xdr:nvGrpSpPr>
      <xdr:grpSpPr>
        <a:xfrm>
          <a:off x="10018529" y="811275"/>
          <a:ext cx="1226686" cy="1369837"/>
          <a:chOff x="2666848" y="1048684"/>
          <a:chExt cx="1203826" cy="1369837"/>
        </a:xfrm>
      </xdr:grpSpPr>
      <xdr:graphicFrame macro="">
        <xdr:nvGraphicFramePr>
          <xdr:cNvPr id="44" name="Diagramm 43">
            <a:extLst>
              <a:ext uri="{FF2B5EF4-FFF2-40B4-BE49-F238E27FC236}">
                <a16:creationId xmlns:a16="http://schemas.microsoft.com/office/drawing/2014/main" id="{00000000-0008-0000-0B00-00002C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sp macro="" textlink="$C$14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B00-00002D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942076AF-148E-48A1-9788-EF041CEED868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8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1</xdr:col>
      <xdr:colOff>38100</xdr:colOff>
      <xdr:row>3</xdr:row>
      <xdr:rowOff>94995</xdr:rowOff>
    </xdr:from>
    <xdr:to>
      <xdr:col>2</xdr:col>
      <xdr:colOff>940854</xdr:colOff>
      <xdr:row>3</xdr:row>
      <xdr:rowOff>1464832</xdr:rowOff>
    </xdr:to>
    <xdr:grpSp>
      <xdr:nvGrpSpPr>
        <xdr:cNvPr id="46" name="Gruppieren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GrpSpPr/>
      </xdr:nvGrpSpPr>
      <xdr:grpSpPr>
        <a:xfrm>
          <a:off x="518160" y="811275"/>
          <a:ext cx="1215174" cy="1369837"/>
          <a:chOff x="2666848" y="1048684"/>
          <a:chExt cx="1203826" cy="1369837"/>
        </a:xfrm>
      </xdr:grpSpPr>
      <xdr:graphicFrame macro="">
        <xdr:nvGraphicFramePr>
          <xdr:cNvPr id="47" name="Diagramm 46">
            <a:extLst>
              <a:ext uri="{FF2B5EF4-FFF2-40B4-BE49-F238E27FC236}">
                <a16:creationId xmlns:a16="http://schemas.microsoft.com/office/drawing/2014/main" id="{00000000-0008-0000-0B00-00002F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sp macro="" textlink="$C$7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0B00-000030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C4A2BA3A-EFFD-4DFE-BABF-1DEEEC181EBD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1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171449</xdr:colOff>
      <xdr:row>3</xdr:row>
      <xdr:rowOff>800100</xdr:rowOff>
    </xdr:from>
    <xdr:to>
      <xdr:col>2</xdr:col>
      <xdr:colOff>638174</xdr:colOff>
      <xdr:row>3</xdr:row>
      <xdr:rowOff>1066800</xdr:rowOff>
    </xdr:to>
    <xdr:sp macro="" textlink="$M$7">
      <xdr:nvSpPr>
        <xdr:cNvPr id="49" name="Rechteck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/>
      </xdr:nvSpPr>
      <xdr:spPr>
        <a:xfrm>
          <a:off x="942974" y="1524000"/>
          <a:ext cx="466725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fld id="{4AF04742-5C4A-4607-9B70-16FB49825730}" type="TxLink">
            <a:rPr lang="en-US" sz="1100" b="0" i="0" u="none" strike="noStrike" baseline="0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1362083</xdr:colOff>
      <xdr:row>3</xdr:row>
      <xdr:rowOff>733425</xdr:rowOff>
    </xdr:from>
    <xdr:to>
      <xdr:col>3</xdr:col>
      <xdr:colOff>9</xdr:colOff>
      <xdr:row>3</xdr:row>
      <xdr:rowOff>1000125</xdr:rowOff>
    </xdr:to>
    <xdr:sp macro="" textlink="$J$8">
      <xdr:nvSpPr>
        <xdr:cNvPr id="50" name="Rechteck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/>
      </xdr:nvSpPr>
      <xdr:spPr>
        <a:xfrm>
          <a:off x="2133608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163F1D3A-6AE8-4BE7-82B7-9029726BE2C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20%</a:t>
          </a:fld>
          <a:endParaRPr lang="de-CH" sz="1600" baseline="0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51327</xdr:colOff>
      <xdr:row>3</xdr:row>
      <xdr:rowOff>733425</xdr:rowOff>
    </xdr:from>
    <xdr:to>
      <xdr:col>2</xdr:col>
      <xdr:colOff>622828</xdr:colOff>
      <xdr:row>3</xdr:row>
      <xdr:rowOff>1000125</xdr:rowOff>
    </xdr:to>
    <xdr:sp macro="" textlink="$J$7">
      <xdr:nvSpPr>
        <xdr:cNvPr id="51" name="Rechteck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/>
      </xdr:nvSpPr>
      <xdr:spPr>
        <a:xfrm>
          <a:off x="822852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BF9AE50-75C6-4A78-A635-D1F9F9E5CB87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10%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763609</xdr:colOff>
      <xdr:row>3</xdr:row>
      <xdr:rowOff>733425</xdr:rowOff>
    </xdr:from>
    <xdr:to>
      <xdr:col>3</xdr:col>
      <xdr:colOff>1335110</xdr:colOff>
      <xdr:row>3</xdr:row>
      <xdr:rowOff>1000125</xdr:rowOff>
    </xdr:to>
    <xdr:sp macro="" textlink="$J$9">
      <xdr:nvSpPr>
        <xdr:cNvPr id="52" name="Rechteck 51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/>
      </xdr:nvSpPr>
      <xdr:spPr>
        <a:xfrm>
          <a:off x="346870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C87458B-271E-4944-9A71-9AA49DCDF50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30%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2076879</xdr:colOff>
      <xdr:row>3</xdr:row>
      <xdr:rowOff>733425</xdr:rowOff>
    </xdr:from>
    <xdr:to>
      <xdr:col>4</xdr:col>
      <xdr:colOff>486205</xdr:colOff>
      <xdr:row>3</xdr:row>
      <xdr:rowOff>1000125</xdr:rowOff>
    </xdr:to>
    <xdr:sp macro="" textlink="$J$10">
      <xdr:nvSpPr>
        <xdr:cNvPr id="53" name="Rechteck 5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/>
      </xdr:nvSpPr>
      <xdr:spPr>
        <a:xfrm>
          <a:off x="478197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B2F1FEA-7177-48CC-B4E9-8F47D68C1F7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40%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112868</xdr:colOff>
      <xdr:row>3</xdr:row>
      <xdr:rowOff>733425</xdr:rowOff>
    </xdr:from>
    <xdr:to>
      <xdr:col>5</xdr:col>
      <xdr:colOff>684369</xdr:colOff>
      <xdr:row>3</xdr:row>
      <xdr:rowOff>1000125</xdr:rowOff>
    </xdr:to>
    <xdr:sp macro="" textlink="$J$11">
      <xdr:nvSpPr>
        <xdr:cNvPr id="54" name="Rechteck 53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/>
      </xdr:nvSpPr>
      <xdr:spPr>
        <a:xfrm>
          <a:off x="6104093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CC78390-4DBD-41CF-B14B-89FDB27AA86C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50%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6</xdr:col>
      <xdr:colOff>720194</xdr:colOff>
      <xdr:row>3</xdr:row>
      <xdr:rowOff>733425</xdr:rowOff>
    </xdr:from>
    <xdr:to>
      <xdr:col>7</xdr:col>
      <xdr:colOff>501120</xdr:colOff>
      <xdr:row>3</xdr:row>
      <xdr:rowOff>1000125</xdr:rowOff>
    </xdr:to>
    <xdr:sp macro="" textlink="$J$12">
      <xdr:nvSpPr>
        <xdr:cNvPr id="55" name="Rechteck 54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/>
      </xdr:nvSpPr>
      <xdr:spPr>
        <a:xfrm>
          <a:off x="7425794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9EDB2FD-2AED-4002-8EA0-73CECB6B7F9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60%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682925</xdr:colOff>
      <xdr:row>3</xdr:row>
      <xdr:rowOff>733425</xdr:rowOff>
    </xdr:from>
    <xdr:to>
      <xdr:col>9</xdr:col>
      <xdr:colOff>178101</xdr:colOff>
      <xdr:row>3</xdr:row>
      <xdr:rowOff>1000125</xdr:rowOff>
    </xdr:to>
    <xdr:sp macro="" textlink="$J$13">
      <xdr:nvSpPr>
        <xdr:cNvPr id="56" name="Rechteck 55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/>
      </xdr:nvSpPr>
      <xdr:spPr>
        <a:xfrm>
          <a:off x="8750600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D284FE7-AF16-4D1B-B1C2-C6C3AD8E097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70%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10</xdr:col>
      <xdr:colOff>169612</xdr:colOff>
      <xdr:row>3</xdr:row>
      <xdr:rowOff>733425</xdr:rowOff>
    </xdr:from>
    <xdr:to>
      <xdr:col>10</xdr:col>
      <xdr:colOff>741113</xdr:colOff>
      <xdr:row>3</xdr:row>
      <xdr:rowOff>1000125</xdr:rowOff>
    </xdr:to>
    <xdr:sp macro="" textlink="$J$14">
      <xdr:nvSpPr>
        <xdr:cNvPr id="57" name="Rechteck 56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/>
      </xdr:nvSpPr>
      <xdr:spPr>
        <a:xfrm>
          <a:off x="10075612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2208BD7-C353-4840-B9CE-18B7518E3E2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80%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784860</xdr:colOff>
          <xdr:row>0</xdr:row>
          <xdr:rowOff>0</xdr:rowOff>
        </xdr:from>
        <xdr:to>
          <xdr:col>11</xdr:col>
          <xdr:colOff>0</xdr:colOff>
          <xdr:row>0</xdr:row>
          <xdr:rowOff>518160</xdr:rowOff>
        </xdr:to>
        <xdr:pic>
          <xdr:nvPicPr>
            <xdr:cNvPr id="59" name="Grafik 56">
              <a:extLst>
                <a:ext uri="{FF2B5EF4-FFF2-40B4-BE49-F238E27FC236}">
                  <a16:creationId xmlns:a16="http://schemas.microsoft.com/office/drawing/2014/main" id="{00000000-0008-0000-0B00-00003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35411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90830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</xdr:col>
      <xdr:colOff>66674</xdr:colOff>
      <xdr:row>16</xdr:row>
      <xdr:rowOff>57149</xdr:rowOff>
    </xdr:from>
    <xdr:to>
      <xdr:col>8</xdr:col>
      <xdr:colOff>761999</xdr:colOff>
      <xdr:row>49</xdr:row>
      <xdr:rowOff>95250</xdr:rowOff>
    </xdr:to>
    <xdr:graphicFrame macro="">
      <xdr:nvGraphicFramePr>
        <xdr:cNvPr id="58" name="Diagramm 57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19050</xdr:colOff>
      <xdr:row>5</xdr:row>
      <xdr:rowOff>0</xdr:rowOff>
    </xdr:from>
    <xdr:to>
      <xdr:col>8</xdr:col>
      <xdr:colOff>1057275</xdr:colOff>
      <xdr:row>5</xdr:row>
      <xdr:rowOff>409575</xdr:rowOff>
    </xdr:to>
    <xdr:sp macro="" textlink="">
      <xdr:nvSpPr>
        <xdr:cNvPr id="6" name="Rechteck 5">
          <a:hlinkClick xmlns:r="http://schemas.openxmlformats.org/officeDocument/2006/relationships" r:id="rId17" tooltip="Change"/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8086725" y="2438400"/>
          <a:ext cx="1038225" cy="4095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</xdr:row>
      <xdr:rowOff>47625</xdr:rowOff>
    </xdr:from>
    <xdr:to>
      <xdr:col>11</xdr:col>
      <xdr:colOff>1249125</xdr:colOff>
      <xdr:row>3</xdr:row>
      <xdr:rowOff>10875</xdr:rowOff>
    </xdr:to>
    <xdr:grpSp>
      <xdr:nvGrpSpPr>
        <xdr:cNvPr id="44" name="Gruppieren 43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GrpSpPr/>
      </xdr:nvGrpSpPr>
      <xdr:grpSpPr>
        <a:xfrm>
          <a:off x="11462385" y="588645"/>
          <a:ext cx="172800" cy="168990"/>
          <a:chOff x="8105775" y="571500"/>
          <a:chExt cx="172800" cy="172800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C00-00002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46" name="Textfeld 45">
            <a:extLst>
              <a:ext uri="{FF2B5EF4-FFF2-40B4-BE49-F238E27FC236}">
                <a16:creationId xmlns:a16="http://schemas.microsoft.com/office/drawing/2014/main" id="{00000000-0008-0000-0C00-00002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1</xdr:col>
      <xdr:colOff>38101</xdr:colOff>
      <xdr:row>4</xdr:row>
      <xdr:rowOff>85731</xdr:rowOff>
    </xdr:from>
    <xdr:to>
      <xdr:col>11</xdr:col>
      <xdr:colOff>1217841</xdr:colOff>
      <xdr:row>31</xdr:row>
      <xdr:rowOff>66675</xdr:rowOff>
    </xdr:to>
    <xdr:sp macro="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/>
      </xdr:nvSpPr>
      <xdr:spPr>
        <a:xfrm>
          <a:off x="504826" y="1047756"/>
          <a:ext cx="10799990" cy="5638794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203238</xdr:colOff>
      <xdr:row>4</xdr:row>
      <xdr:rowOff>85224</xdr:rowOff>
    </xdr:from>
    <xdr:to>
      <xdr:col>11</xdr:col>
      <xdr:colOff>1225216</xdr:colOff>
      <xdr:row>15</xdr:row>
      <xdr:rowOff>80065</xdr:rowOff>
    </xdr:to>
    <xdr:cxnSp macro="">
      <xdr:nvCxnSpPr>
        <xdr:cNvPr id="28" name="Gerader Verbinder 2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CxnSpPr>
          <a:stCxn id="12" idx="7"/>
        </xdr:cNvCxnSpPr>
      </xdr:nvCxnSpPr>
      <xdr:spPr>
        <a:xfrm flipV="1">
          <a:off x="6424048" y="1044293"/>
          <a:ext cx="4858254" cy="2307117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203238</xdr:colOff>
      <xdr:row>20</xdr:row>
      <xdr:rowOff>71834</xdr:rowOff>
    </xdr:from>
    <xdr:to>
      <xdr:col>11</xdr:col>
      <xdr:colOff>1216402</xdr:colOff>
      <xdr:row>31</xdr:row>
      <xdr:rowOff>65029</xdr:rowOff>
    </xdr:to>
    <xdr:cxnSp macro="">
      <xdr:nvCxnSpPr>
        <xdr:cNvPr id="80" name="Gerader Verbinder 79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CxnSpPr>
          <a:stCxn id="12" idx="5"/>
        </xdr:cNvCxnSpPr>
      </xdr:nvCxnSpPr>
      <xdr:spPr>
        <a:xfrm>
          <a:off x="6424048" y="4394213"/>
          <a:ext cx="4849440" cy="2305471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794070</xdr:colOff>
      <xdr:row>14</xdr:row>
      <xdr:rowOff>74300</xdr:rowOff>
    </xdr:from>
    <xdr:to>
      <xdr:col>7</xdr:col>
      <xdr:colOff>528626</xdr:colOff>
      <xdr:row>21</xdr:row>
      <xdr:rowOff>77599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pSpPr/>
      </xdr:nvGrpSpPr>
      <xdr:grpSpPr>
        <a:xfrm flipH="1">
          <a:off x="5236530" y="3084200"/>
          <a:ext cx="1715756" cy="1443479"/>
          <a:chOff x="5096742" y="3135438"/>
          <a:chExt cx="1652694" cy="1474747"/>
        </a:xfrm>
      </xdr:grpSpPr>
      <xdr:sp macro="" textlink="">
        <xdr:nvSpPr>
          <xdr:cNvPr id="21" name="Rad 20">
            <a:extLst>
              <a:ext uri="{FF2B5EF4-FFF2-40B4-BE49-F238E27FC236}">
                <a16:creationId xmlns:a16="http://schemas.microsoft.com/office/drawing/2014/main" id="{00000000-0008-0000-0C00-000015000000}"/>
              </a:ext>
            </a:extLst>
          </xdr:cNvPr>
          <xdr:cNvSpPr/>
        </xdr:nvSpPr>
        <xdr:spPr>
          <a:xfrm>
            <a:off x="5096742" y="3703880"/>
            <a:ext cx="268096" cy="271850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13" name="Ellipse 12">
            <a:extLst>
              <a:ext uri="{FF2B5EF4-FFF2-40B4-BE49-F238E27FC236}">
                <a16:creationId xmlns:a16="http://schemas.microsoft.com/office/drawing/2014/main" id="{00000000-0008-0000-0C00-00000D000000}"/>
              </a:ext>
            </a:extLst>
          </xdr:cNvPr>
          <xdr:cNvSpPr/>
        </xdr:nvSpPr>
        <xdr:spPr>
          <a:xfrm rot="549742">
            <a:off x="6449853" y="3858210"/>
            <a:ext cx="299583" cy="243303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00000000-0008-0000-0C00-00000C000000}"/>
              </a:ext>
            </a:extLst>
          </xdr:cNvPr>
          <xdr:cNvSpPr/>
        </xdr:nvSpPr>
        <xdr:spPr>
          <a:xfrm flipH="1">
            <a:off x="5207809" y="3135438"/>
            <a:ext cx="1463472" cy="1474747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grpSp>
        <xdr:nvGrpSpPr>
          <xdr:cNvPr id="15" name="Gruppieren 14">
            <a:extLst>
              <a:ext uri="{FF2B5EF4-FFF2-40B4-BE49-F238E27FC236}">
                <a16:creationId xmlns:a16="http://schemas.microsoft.com/office/drawing/2014/main" id="{00000000-0008-0000-0C00-00000F000000}"/>
              </a:ext>
            </a:extLst>
          </xdr:cNvPr>
          <xdr:cNvGrpSpPr/>
        </xdr:nvGrpSpPr>
        <xdr:grpSpPr>
          <a:xfrm>
            <a:off x="6179407" y="3694067"/>
            <a:ext cx="267365" cy="270388"/>
            <a:chOff x="6553200" y="3248025"/>
            <a:chExt cx="360975" cy="360000"/>
          </a:xfrm>
        </xdr:grpSpPr>
        <xdr:sp macro="" textlink="">
          <xdr:nvSpPr>
            <xdr:cNvPr id="14" name="Ellipse 13">
              <a:extLst>
                <a:ext uri="{FF2B5EF4-FFF2-40B4-BE49-F238E27FC236}">
                  <a16:creationId xmlns:a16="http://schemas.microsoft.com/office/drawing/2014/main" id="{00000000-0008-0000-0C00-00000E00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60" name="Ellipse 59">
              <a:extLst>
                <a:ext uri="{FF2B5EF4-FFF2-40B4-BE49-F238E27FC236}">
                  <a16:creationId xmlns:a16="http://schemas.microsoft.com/office/drawing/2014/main" id="{00000000-0008-0000-0C00-00003C00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</xdr:grpSp>
      <xdr:sp macro="" textlink="">
        <xdr:nvSpPr>
          <xdr:cNvPr id="20" name="Bogen 19">
            <a:extLst>
              <a:ext uri="{FF2B5EF4-FFF2-40B4-BE49-F238E27FC236}">
                <a16:creationId xmlns:a16="http://schemas.microsoft.com/office/drawing/2014/main" id="{00000000-0008-0000-0C00-000014000000}"/>
              </a:ext>
            </a:extLst>
          </xdr:cNvPr>
          <xdr:cNvSpPr/>
        </xdr:nvSpPr>
        <xdr:spPr>
          <a:xfrm rot="10476670">
            <a:off x="5878373" y="3738456"/>
            <a:ext cx="634546" cy="814650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10</xdr:col>
      <xdr:colOff>854623</xdr:colOff>
      <xdr:row>31</xdr:row>
      <xdr:rowOff>10182</xdr:rowOff>
    </xdr:from>
    <xdr:ext cx="1695450" cy="217560"/>
    <xdr:sp macro="" textlink="">
      <xdr:nvSpPr>
        <xdr:cNvPr id="87" name="ZoneTexte 3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 txBox="1"/>
      </xdr:nvSpPr>
      <xdr:spPr>
        <a:xfrm>
          <a:off x="9952640" y="6644837"/>
          <a:ext cx="16954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323849</xdr:colOff>
      <xdr:row>5</xdr:row>
      <xdr:rowOff>36921</xdr:rowOff>
    </xdr:from>
    <xdr:to>
      <xdr:col>3</xdr:col>
      <xdr:colOff>297824</xdr:colOff>
      <xdr:row>6</xdr:row>
      <xdr:rowOff>163611</xdr:rowOff>
    </xdr:to>
    <xdr:sp macro="" textlink="" fLocksText="0">
      <xdr:nvSpPr>
        <xdr:cNvPr id="140" name="Gefaltete Ecke 139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/>
      </xdr:nvSpPr>
      <xdr:spPr>
        <a:xfrm>
          <a:off x="1752599" y="120849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247759</xdr:colOff>
      <xdr:row>19</xdr:row>
      <xdr:rowOff>59778</xdr:rowOff>
    </xdr:from>
    <xdr:to>
      <xdr:col>4</xdr:col>
      <xdr:colOff>699864</xdr:colOff>
      <xdr:row>20</xdr:row>
      <xdr:rowOff>115445</xdr:rowOff>
    </xdr:to>
    <xdr:sp macro="" textlink="">
      <xdr:nvSpPr>
        <xdr:cNvPr id="149" name="Textfeld 148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 txBox="1"/>
      </xdr:nvSpPr>
      <xdr:spPr>
        <a:xfrm>
          <a:off x="3591362" y="4171950"/>
          <a:ext cx="452105" cy="2658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PAIN</a:t>
          </a:r>
        </a:p>
      </xdr:txBody>
    </xdr:sp>
    <xdr:clientData/>
  </xdr:twoCellAnchor>
  <xdr:twoCellAnchor editAs="oneCell">
    <xdr:from>
      <xdr:col>4</xdr:col>
      <xdr:colOff>247759</xdr:colOff>
      <xdr:row>15</xdr:row>
      <xdr:rowOff>1314</xdr:rowOff>
    </xdr:from>
    <xdr:to>
      <xdr:col>4</xdr:col>
      <xdr:colOff>719363</xdr:colOff>
      <xdr:row>16</xdr:row>
      <xdr:rowOff>56324</xdr:rowOff>
    </xdr:to>
    <xdr:sp macro="" textlink="">
      <xdr:nvSpPr>
        <xdr:cNvPr id="150" name="Textfeld 149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 txBox="1"/>
      </xdr:nvSpPr>
      <xdr:spPr>
        <a:xfrm>
          <a:off x="3591362" y="3272659"/>
          <a:ext cx="471604" cy="26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GAIN</a:t>
          </a:r>
        </a:p>
      </xdr:txBody>
    </xdr:sp>
    <xdr:clientData/>
  </xdr:twoCellAnchor>
  <xdr:twoCellAnchor editAs="oneCell">
    <xdr:from>
      <xdr:col>3</xdr:col>
      <xdr:colOff>571499</xdr:colOff>
      <xdr:row>5</xdr:row>
      <xdr:rowOff>179796</xdr:rowOff>
    </xdr:from>
    <xdr:to>
      <xdr:col>4</xdr:col>
      <xdr:colOff>545474</xdr:colOff>
      <xdr:row>7</xdr:row>
      <xdr:rowOff>96936</xdr:rowOff>
    </xdr:to>
    <xdr:sp macro="" textlink="" fLocksText="0">
      <xdr:nvSpPr>
        <xdr:cNvPr id="167" name="Gefaltete Ecke 166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/>
      </xdr:nvSpPr>
      <xdr:spPr>
        <a:xfrm>
          <a:off x="2962274" y="13513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142874</xdr:colOff>
      <xdr:row>8</xdr:row>
      <xdr:rowOff>141696</xdr:rowOff>
    </xdr:from>
    <xdr:to>
      <xdr:col>5</xdr:col>
      <xdr:colOff>116849</xdr:colOff>
      <xdr:row>10</xdr:row>
      <xdr:rowOff>58836</xdr:rowOff>
    </xdr:to>
    <xdr:sp macro="" textlink="" fLocksText="0">
      <xdr:nvSpPr>
        <xdr:cNvPr id="168" name="Gefaltete Ecke 16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/>
      </xdr:nvSpPr>
      <xdr:spPr>
        <a:xfrm>
          <a:off x="3495674" y="194192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247649</xdr:colOff>
      <xdr:row>5</xdr:row>
      <xdr:rowOff>36921</xdr:rowOff>
    </xdr:from>
    <xdr:to>
      <xdr:col>6</xdr:col>
      <xdr:colOff>221624</xdr:colOff>
      <xdr:row>6</xdr:row>
      <xdr:rowOff>163611</xdr:rowOff>
    </xdr:to>
    <xdr:sp macro="" textlink="" fLocksText="0">
      <xdr:nvSpPr>
        <xdr:cNvPr id="40" name="Gefaltete Ecke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/>
      </xdr:nvSpPr>
      <xdr:spPr>
        <a:xfrm>
          <a:off x="4562474" y="120849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723899</xdr:colOff>
      <xdr:row>11</xdr:row>
      <xdr:rowOff>65496</xdr:rowOff>
    </xdr:from>
    <xdr:to>
      <xdr:col>5</xdr:col>
      <xdr:colOff>697874</xdr:colOff>
      <xdr:row>12</xdr:row>
      <xdr:rowOff>192186</xdr:rowOff>
    </xdr:to>
    <xdr:sp macro="" textlink="" fLocksText="0">
      <xdr:nvSpPr>
        <xdr:cNvPr id="41" name="Gefaltete Ecke 40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/>
      </xdr:nvSpPr>
      <xdr:spPr>
        <a:xfrm>
          <a:off x="4076699" y="24943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6</xdr:col>
      <xdr:colOff>933449</xdr:colOff>
      <xdr:row>5</xdr:row>
      <xdr:rowOff>170271</xdr:rowOff>
    </xdr:from>
    <xdr:to>
      <xdr:col>7</xdr:col>
      <xdr:colOff>907424</xdr:colOff>
      <xdr:row>7</xdr:row>
      <xdr:rowOff>87411</xdr:rowOff>
    </xdr:to>
    <xdr:sp macro="" textlink="" fLocksText="0">
      <xdr:nvSpPr>
        <xdr:cNvPr id="42" name="Gefaltete Ecke 41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/>
      </xdr:nvSpPr>
      <xdr:spPr>
        <a:xfrm>
          <a:off x="6210299" y="13418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6</xdr:col>
      <xdr:colOff>379685</xdr:colOff>
      <xdr:row>9</xdr:row>
      <xdr:rowOff>173885</xdr:rowOff>
    </xdr:from>
    <xdr:to>
      <xdr:col>7</xdr:col>
      <xdr:colOff>353660</xdr:colOff>
      <xdr:row>11</xdr:row>
      <xdr:rowOff>91024</xdr:rowOff>
    </xdr:to>
    <xdr:sp macro="" textlink="" fLocksText="0">
      <xdr:nvSpPr>
        <xdr:cNvPr id="43" name="Gefaltete Ecke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/>
      </xdr:nvSpPr>
      <xdr:spPr>
        <a:xfrm>
          <a:off x="5641426" y="2183988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7</xdr:col>
      <xdr:colOff>739336</xdr:colOff>
      <xdr:row>9</xdr:row>
      <xdr:rowOff>57285</xdr:rowOff>
    </xdr:from>
    <xdr:to>
      <xdr:col>8</xdr:col>
      <xdr:colOff>713311</xdr:colOff>
      <xdr:row>10</xdr:row>
      <xdr:rowOff>184632</xdr:rowOff>
    </xdr:to>
    <xdr:sp macro="" textlink="" fLocksText="0">
      <xdr:nvSpPr>
        <xdr:cNvPr id="53" name="Gefaltete Ecke 52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/>
      </xdr:nvSpPr>
      <xdr:spPr>
        <a:xfrm>
          <a:off x="6960146" y="206738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8</xdr:col>
      <xdr:colOff>476249</xdr:colOff>
      <xdr:row>5</xdr:row>
      <xdr:rowOff>36921</xdr:rowOff>
    </xdr:from>
    <xdr:to>
      <xdr:col>9</xdr:col>
      <xdr:colOff>450224</xdr:colOff>
      <xdr:row>6</xdr:row>
      <xdr:rowOff>163611</xdr:rowOff>
    </xdr:to>
    <xdr:sp macro="" textlink="" fLocksText="0">
      <xdr:nvSpPr>
        <xdr:cNvPr id="54" name="Gefaltete Ecke 53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/>
      </xdr:nvSpPr>
      <xdr:spPr>
        <a:xfrm>
          <a:off x="7677149" y="120849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9</xdr:col>
      <xdr:colOff>709447</xdr:colOff>
      <xdr:row>5</xdr:row>
      <xdr:rowOff>181438</xdr:rowOff>
    </xdr:from>
    <xdr:to>
      <xdr:col>10</xdr:col>
      <xdr:colOff>683422</xdr:colOff>
      <xdr:row>7</xdr:row>
      <xdr:rowOff>97921</xdr:rowOff>
    </xdr:to>
    <xdr:sp macro="" textlink="" fLocksText="0">
      <xdr:nvSpPr>
        <xdr:cNvPr id="55" name="Gefaltete Ecke 54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/>
      </xdr:nvSpPr>
      <xdr:spPr>
        <a:xfrm>
          <a:off x="8848395" y="135071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</xdr:col>
      <xdr:colOff>157326</xdr:colOff>
      <xdr:row>6</xdr:row>
      <xdr:rowOff>201802</xdr:rowOff>
    </xdr:from>
    <xdr:to>
      <xdr:col>2</xdr:col>
      <xdr:colOff>131301</xdr:colOff>
      <xdr:row>8</xdr:row>
      <xdr:rowOff>118941</xdr:rowOff>
    </xdr:to>
    <xdr:sp macro="" textlink="" fLocksText="0">
      <xdr:nvSpPr>
        <xdr:cNvPr id="57" name="Gefaltete Ecke 56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/>
      </xdr:nvSpPr>
      <xdr:spPr>
        <a:xfrm>
          <a:off x="623723" y="1581285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</xdr:col>
      <xdr:colOff>395123</xdr:colOff>
      <xdr:row>10</xdr:row>
      <xdr:rowOff>60898</xdr:rowOff>
    </xdr:from>
    <xdr:to>
      <xdr:col>2</xdr:col>
      <xdr:colOff>369098</xdr:colOff>
      <xdr:row>11</xdr:row>
      <xdr:rowOff>188245</xdr:rowOff>
    </xdr:to>
    <xdr:sp macro="" textlink="" fLocksText="0">
      <xdr:nvSpPr>
        <xdr:cNvPr id="61" name="Gefaltete Ecke 60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/>
      </xdr:nvSpPr>
      <xdr:spPr>
        <a:xfrm>
          <a:off x="861520" y="228120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</xdr:col>
      <xdr:colOff>517962</xdr:colOff>
      <xdr:row>14</xdr:row>
      <xdr:rowOff>143995</xdr:rowOff>
    </xdr:from>
    <xdr:to>
      <xdr:col>2</xdr:col>
      <xdr:colOff>491937</xdr:colOff>
      <xdr:row>16</xdr:row>
      <xdr:rowOff>61135</xdr:rowOff>
    </xdr:to>
    <xdr:sp macro="" textlink="" fLocksText="0">
      <xdr:nvSpPr>
        <xdr:cNvPr id="62" name="Gefaltete Ecke 61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/>
      </xdr:nvSpPr>
      <xdr:spPr>
        <a:xfrm>
          <a:off x="984359" y="3205133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792216</xdr:colOff>
      <xdr:row>9</xdr:row>
      <xdr:rowOff>106224</xdr:rowOff>
    </xdr:from>
    <xdr:to>
      <xdr:col>3</xdr:col>
      <xdr:colOff>766192</xdr:colOff>
      <xdr:row>11</xdr:row>
      <xdr:rowOff>22707</xdr:rowOff>
    </xdr:to>
    <xdr:sp macro="" textlink="" fLocksText="0">
      <xdr:nvSpPr>
        <xdr:cNvPr id="63" name="Gefaltete Ecke 6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/>
      </xdr:nvSpPr>
      <xdr:spPr>
        <a:xfrm>
          <a:off x="2217682" y="211632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540625</xdr:colOff>
      <xdr:row>18</xdr:row>
      <xdr:rowOff>135126</xdr:rowOff>
    </xdr:from>
    <xdr:to>
      <xdr:col>3</xdr:col>
      <xdr:colOff>514600</xdr:colOff>
      <xdr:row>20</xdr:row>
      <xdr:rowOff>52267</xdr:rowOff>
    </xdr:to>
    <xdr:sp macro="" textlink="" fLocksText="0">
      <xdr:nvSpPr>
        <xdr:cNvPr id="64" name="Gefaltete Ecke 63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/>
      </xdr:nvSpPr>
      <xdr:spPr>
        <a:xfrm>
          <a:off x="1966091" y="4037092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</xdr:col>
      <xdr:colOff>244036</xdr:colOff>
      <xdr:row>20</xdr:row>
      <xdr:rowOff>149579</xdr:rowOff>
    </xdr:from>
    <xdr:to>
      <xdr:col>2</xdr:col>
      <xdr:colOff>218011</xdr:colOff>
      <xdr:row>22</xdr:row>
      <xdr:rowOff>66719</xdr:rowOff>
    </xdr:to>
    <xdr:sp macro="" textlink="" fLocksText="0">
      <xdr:nvSpPr>
        <xdr:cNvPr id="65" name="Gefaltete Ecke 64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/>
      </xdr:nvSpPr>
      <xdr:spPr>
        <a:xfrm>
          <a:off x="710433" y="447195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759370</xdr:colOff>
      <xdr:row>22</xdr:row>
      <xdr:rowOff>70751</xdr:rowOff>
    </xdr:from>
    <xdr:to>
      <xdr:col>3</xdr:col>
      <xdr:colOff>733346</xdr:colOff>
      <xdr:row>23</xdr:row>
      <xdr:rowOff>198098</xdr:rowOff>
    </xdr:to>
    <xdr:sp macro="" textlink="" fLocksText="0">
      <xdr:nvSpPr>
        <xdr:cNvPr id="66" name="Gefaltete Ecke 6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/>
      </xdr:nvSpPr>
      <xdr:spPr>
        <a:xfrm>
          <a:off x="2184836" y="481354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</xdr:col>
      <xdr:colOff>247649</xdr:colOff>
      <xdr:row>25</xdr:row>
      <xdr:rowOff>208371</xdr:rowOff>
    </xdr:from>
    <xdr:to>
      <xdr:col>2</xdr:col>
      <xdr:colOff>221624</xdr:colOff>
      <xdr:row>27</xdr:row>
      <xdr:rowOff>125511</xdr:rowOff>
    </xdr:to>
    <xdr:sp macro="" textlink="" fLocksText="0">
      <xdr:nvSpPr>
        <xdr:cNvPr id="67" name="Gefaltete Ecke 6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/>
      </xdr:nvSpPr>
      <xdr:spPr>
        <a:xfrm>
          <a:off x="714374" y="55709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167837</xdr:colOff>
      <xdr:row>13</xdr:row>
      <xdr:rowOff>72394</xdr:rowOff>
    </xdr:from>
    <xdr:to>
      <xdr:col>4</xdr:col>
      <xdr:colOff>141811</xdr:colOff>
      <xdr:row>14</xdr:row>
      <xdr:rowOff>199741</xdr:rowOff>
    </xdr:to>
    <xdr:sp macro="" textlink="" fLocksText="0">
      <xdr:nvSpPr>
        <xdr:cNvPr id="68" name="Gefaltete Ecke 6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/>
      </xdr:nvSpPr>
      <xdr:spPr>
        <a:xfrm>
          <a:off x="2552371" y="2923325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10</xdr:col>
      <xdr:colOff>9524</xdr:colOff>
      <xdr:row>11</xdr:row>
      <xdr:rowOff>17871</xdr:rowOff>
    </xdr:from>
    <xdr:to>
      <xdr:col>10</xdr:col>
      <xdr:colOff>945524</xdr:colOff>
      <xdr:row>12</xdr:row>
      <xdr:rowOff>144561</xdr:rowOff>
    </xdr:to>
    <xdr:sp macro="" textlink="" fLocksText="0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/>
      </xdr:nvSpPr>
      <xdr:spPr>
        <a:xfrm>
          <a:off x="9134474" y="24467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8</xdr:col>
      <xdr:colOff>327462</xdr:colOff>
      <xdr:row>13</xdr:row>
      <xdr:rowOff>74036</xdr:rowOff>
    </xdr:from>
    <xdr:to>
      <xdr:col>9</xdr:col>
      <xdr:colOff>301437</xdr:colOff>
      <xdr:row>14</xdr:row>
      <xdr:rowOff>200726</xdr:rowOff>
    </xdr:to>
    <xdr:sp macro="" textlink="" fLocksText="0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/>
      </xdr:nvSpPr>
      <xdr:spPr>
        <a:xfrm>
          <a:off x="7507341" y="292496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11</xdr:col>
      <xdr:colOff>85724</xdr:colOff>
      <xdr:row>17</xdr:row>
      <xdr:rowOff>170271</xdr:rowOff>
    </xdr:from>
    <xdr:to>
      <xdr:col>11</xdr:col>
      <xdr:colOff>1021724</xdr:colOff>
      <xdr:row>19</xdr:row>
      <xdr:rowOff>87411</xdr:rowOff>
    </xdr:to>
    <xdr:sp macro="" textlink="" fLocksText="0">
      <xdr:nvSpPr>
        <xdr:cNvPr id="78" name="Gefaltete Ecke 7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/>
      </xdr:nvSpPr>
      <xdr:spPr>
        <a:xfrm>
          <a:off x="10172699" y="38564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11</xdr:col>
      <xdr:colOff>123824</xdr:colOff>
      <xdr:row>8</xdr:row>
      <xdr:rowOff>46446</xdr:rowOff>
    </xdr:from>
    <xdr:to>
      <xdr:col>11</xdr:col>
      <xdr:colOff>1059824</xdr:colOff>
      <xdr:row>9</xdr:row>
      <xdr:rowOff>173136</xdr:rowOff>
    </xdr:to>
    <xdr:sp macro="" textlink="" fLocksText="0">
      <xdr:nvSpPr>
        <xdr:cNvPr id="79" name="Gefaltete Ecke 78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/>
      </xdr:nvSpPr>
      <xdr:spPr>
        <a:xfrm>
          <a:off x="10210799" y="18466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9</xdr:col>
      <xdr:colOff>383298</xdr:colOff>
      <xdr:row>17</xdr:row>
      <xdr:rowOff>109507</xdr:rowOff>
    </xdr:from>
    <xdr:to>
      <xdr:col>10</xdr:col>
      <xdr:colOff>357273</xdr:colOff>
      <xdr:row>19</xdr:row>
      <xdr:rowOff>26648</xdr:rowOff>
    </xdr:to>
    <xdr:sp macro="" textlink="" fLocksText="0">
      <xdr:nvSpPr>
        <xdr:cNvPr id="81" name="Gefaltete Ecke 80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/>
      </xdr:nvSpPr>
      <xdr:spPr>
        <a:xfrm>
          <a:off x="8522246" y="3801266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9</xdr:col>
      <xdr:colOff>28574</xdr:colOff>
      <xdr:row>21</xdr:row>
      <xdr:rowOff>141696</xdr:rowOff>
    </xdr:from>
    <xdr:to>
      <xdr:col>10</xdr:col>
      <xdr:colOff>2549</xdr:colOff>
      <xdr:row>23</xdr:row>
      <xdr:rowOff>58836</xdr:rowOff>
    </xdr:to>
    <xdr:sp macro="" textlink="" fLocksText="0">
      <xdr:nvSpPr>
        <xdr:cNvPr id="82" name="Gefaltete Ecke 81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/>
      </xdr:nvSpPr>
      <xdr:spPr>
        <a:xfrm>
          <a:off x="8191499" y="46660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10</xdr:col>
      <xdr:colOff>758387</xdr:colOff>
      <xdr:row>22</xdr:row>
      <xdr:rowOff>20170</xdr:rowOff>
    </xdr:from>
    <xdr:to>
      <xdr:col>11</xdr:col>
      <xdr:colOff>735318</xdr:colOff>
      <xdr:row>23</xdr:row>
      <xdr:rowOff>146860</xdr:rowOff>
    </xdr:to>
    <xdr:sp macro="" textlink="" fLocksText="0">
      <xdr:nvSpPr>
        <xdr:cNvPr id="83" name="Gefaltete Ecke 82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/>
      </xdr:nvSpPr>
      <xdr:spPr>
        <a:xfrm>
          <a:off x="9856404" y="4762963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11</xdr:col>
      <xdr:colOff>47624</xdr:colOff>
      <xdr:row>26</xdr:row>
      <xdr:rowOff>36921</xdr:rowOff>
    </xdr:from>
    <xdr:to>
      <xdr:col>11</xdr:col>
      <xdr:colOff>983624</xdr:colOff>
      <xdr:row>27</xdr:row>
      <xdr:rowOff>163611</xdr:rowOff>
    </xdr:to>
    <xdr:sp macro="" textlink="" fLocksText="0">
      <xdr:nvSpPr>
        <xdr:cNvPr id="84" name="Gefaltete Ecke 83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/>
      </xdr:nvSpPr>
      <xdr:spPr>
        <a:xfrm>
          <a:off x="10134599" y="56090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10</xdr:col>
      <xdr:colOff>447674</xdr:colOff>
      <xdr:row>14</xdr:row>
      <xdr:rowOff>84546</xdr:rowOff>
    </xdr:from>
    <xdr:to>
      <xdr:col>11</xdr:col>
      <xdr:colOff>421649</xdr:colOff>
      <xdr:row>16</xdr:row>
      <xdr:rowOff>1686</xdr:rowOff>
    </xdr:to>
    <xdr:sp macro="" textlink="" fLocksText="0">
      <xdr:nvSpPr>
        <xdr:cNvPr id="85" name="Gefaltete Ecke 84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/>
      </xdr:nvSpPr>
      <xdr:spPr>
        <a:xfrm>
          <a:off x="9572624" y="31420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114299</xdr:colOff>
      <xdr:row>29</xdr:row>
      <xdr:rowOff>17871</xdr:rowOff>
    </xdr:from>
    <xdr:to>
      <xdr:col>3</xdr:col>
      <xdr:colOff>88274</xdr:colOff>
      <xdr:row>30</xdr:row>
      <xdr:rowOff>144561</xdr:rowOff>
    </xdr:to>
    <xdr:sp macro="" textlink="" fLocksText="0">
      <xdr:nvSpPr>
        <xdr:cNvPr id="86" name="Gefaltete Ecke 85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/>
      </xdr:nvSpPr>
      <xdr:spPr>
        <a:xfrm>
          <a:off x="1543049" y="62186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650655</xdr:colOff>
      <xdr:row>22</xdr:row>
      <xdr:rowOff>47103</xdr:rowOff>
    </xdr:from>
    <xdr:to>
      <xdr:col>5</xdr:col>
      <xdr:colOff>624630</xdr:colOff>
      <xdr:row>23</xdr:row>
      <xdr:rowOff>173793</xdr:rowOff>
    </xdr:to>
    <xdr:sp macro="" textlink="" fLocksText="0">
      <xdr:nvSpPr>
        <xdr:cNvPr id="88" name="Gefaltete Ecke 8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/>
      </xdr:nvSpPr>
      <xdr:spPr>
        <a:xfrm>
          <a:off x="3994258" y="4789896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323849</xdr:colOff>
      <xdr:row>26</xdr:row>
      <xdr:rowOff>94071</xdr:rowOff>
    </xdr:from>
    <xdr:to>
      <xdr:col>4</xdr:col>
      <xdr:colOff>297824</xdr:colOff>
      <xdr:row>28</xdr:row>
      <xdr:rowOff>11211</xdr:rowOff>
    </xdr:to>
    <xdr:sp macro="" textlink="" fLocksText="0">
      <xdr:nvSpPr>
        <xdr:cNvPr id="89" name="Gefaltete Ecke 88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/>
      </xdr:nvSpPr>
      <xdr:spPr>
        <a:xfrm>
          <a:off x="2714624" y="566619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819149</xdr:colOff>
      <xdr:row>26</xdr:row>
      <xdr:rowOff>170271</xdr:rowOff>
    </xdr:from>
    <xdr:to>
      <xdr:col>5</xdr:col>
      <xdr:colOff>793124</xdr:colOff>
      <xdr:row>28</xdr:row>
      <xdr:rowOff>87411</xdr:rowOff>
    </xdr:to>
    <xdr:sp macro="" textlink="" fLocksText="0">
      <xdr:nvSpPr>
        <xdr:cNvPr id="90" name="Gefaltete Ecke 89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/>
      </xdr:nvSpPr>
      <xdr:spPr>
        <a:xfrm>
          <a:off x="4171949" y="574239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9524</xdr:colOff>
      <xdr:row>29</xdr:row>
      <xdr:rowOff>17871</xdr:rowOff>
    </xdr:from>
    <xdr:to>
      <xdr:col>4</xdr:col>
      <xdr:colOff>945524</xdr:colOff>
      <xdr:row>30</xdr:row>
      <xdr:rowOff>144561</xdr:rowOff>
    </xdr:to>
    <xdr:sp macro="" textlink="" fLocksText="0">
      <xdr:nvSpPr>
        <xdr:cNvPr id="91" name="Gefaltete Ecke 90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/>
      </xdr:nvSpPr>
      <xdr:spPr>
        <a:xfrm>
          <a:off x="3362324" y="621864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6</xdr:col>
      <xdr:colOff>133349</xdr:colOff>
      <xdr:row>29</xdr:row>
      <xdr:rowOff>65496</xdr:rowOff>
    </xdr:from>
    <xdr:to>
      <xdr:col>7</xdr:col>
      <xdr:colOff>107324</xdr:colOff>
      <xdr:row>30</xdr:row>
      <xdr:rowOff>192186</xdr:rowOff>
    </xdr:to>
    <xdr:sp macro="" textlink="" fLocksText="0">
      <xdr:nvSpPr>
        <xdr:cNvPr id="92" name="Gefaltete Ecke 91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/>
      </xdr:nvSpPr>
      <xdr:spPr>
        <a:xfrm>
          <a:off x="5410199" y="626627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6</xdr:col>
      <xdr:colOff>293631</xdr:colOff>
      <xdr:row>23</xdr:row>
      <xdr:rowOff>123960</xdr:rowOff>
    </xdr:from>
    <xdr:to>
      <xdr:col>7</xdr:col>
      <xdr:colOff>267606</xdr:colOff>
      <xdr:row>25</xdr:row>
      <xdr:rowOff>41100</xdr:rowOff>
    </xdr:to>
    <xdr:sp macro="" textlink="" fLocksText="0">
      <xdr:nvSpPr>
        <xdr:cNvPr id="93" name="Gefaltete Ecke 92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/>
      </xdr:nvSpPr>
      <xdr:spPr>
        <a:xfrm>
          <a:off x="5555372" y="507696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7</xdr:col>
      <xdr:colOff>253232</xdr:colOff>
      <xdr:row>27</xdr:row>
      <xdr:rowOff>155818</xdr:rowOff>
    </xdr:from>
    <xdr:to>
      <xdr:col>8</xdr:col>
      <xdr:colOff>227207</xdr:colOff>
      <xdr:row>29</xdr:row>
      <xdr:rowOff>72302</xdr:rowOff>
    </xdr:to>
    <xdr:sp macro="" textlink="" fLocksText="0">
      <xdr:nvSpPr>
        <xdr:cNvPr id="94" name="Gefaltete Ecke 93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/>
      </xdr:nvSpPr>
      <xdr:spPr>
        <a:xfrm>
          <a:off x="6474042" y="5949646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7</xdr:col>
      <xdr:colOff>910458</xdr:colOff>
      <xdr:row>25</xdr:row>
      <xdr:rowOff>44804</xdr:rowOff>
    </xdr:from>
    <xdr:to>
      <xdr:col>8</xdr:col>
      <xdr:colOff>884433</xdr:colOff>
      <xdr:row>26</xdr:row>
      <xdr:rowOff>172151</xdr:rowOff>
    </xdr:to>
    <xdr:sp macro="" textlink="" fLocksText="0">
      <xdr:nvSpPr>
        <xdr:cNvPr id="95" name="Gefaltete Ecke 94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/>
      </xdr:nvSpPr>
      <xdr:spPr>
        <a:xfrm>
          <a:off x="7131268" y="541821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10</xdr:col>
      <xdr:colOff>88023</xdr:colOff>
      <xdr:row>28</xdr:row>
      <xdr:rowOff>164030</xdr:rowOff>
    </xdr:from>
    <xdr:to>
      <xdr:col>11</xdr:col>
      <xdr:colOff>61998</xdr:colOff>
      <xdr:row>30</xdr:row>
      <xdr:rowOff>80513</xdr:rowOff>
    </xdr:to>
    <xdr:sp macro="" textlink="" fLocksText="0">
      <xdr:nvSpPr>
        <xdr:cNvPr id="103" name="Gefaltete Ecke 102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/>
      </xdr:nvSpPr>
      <xdr:spPr>
        <a:xfrm>
          <a:off x="9186040" y="616806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8</xdr:col>
      <xdr:colOff>804041</xdr:colOff>
      <xdr:row>27</xdr:row>
      <xdr:rowOff>177496</xdr:rowOff>
    </xdr:from>
    <xdr:to>
      <xdr:col>9</xdr:col>
      <xdr:colOff>778016</xdr:colOff>
      <xdr:row>29</xdr:row>
      <xdr:rowOff>94637</xdr:rowOff>
    </xdr:to>
    <xdr:sp macro="" textlink="" fLocksText="0">
      <xdr:nvSpPr>
        <xdr:cNvPr id="104" name="Gefaltete Ecke 103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/>
      </xdr:nvSpPr>
      <xdr:spPr>
        <a:xfrm>
          <a:off x="7983920" y="597132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121" name="Gruppieren 120">
          <a:hlinkClick xmlns:r="http://schemas.openxmlformats.org/officeDocument/2006/relationships" r:id="rId2" tooltip="back"/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GrpSpPr/>
      </xdr:nvGrpSpPr>
      <xdr:grpSpPr>
        <a:xfrm>
          <a:off x="76200" y="95250"/>
          <a:ext cx="324000" cy="325465"/>
          <a:chOff x="9191625" y="3009900"/>
          <a:chExt cx="324000" cy="325465"/>
        </a:xfrm>
      </xdr:grpSpPr>
      <xdr:sp macro="" textlink="">
        <xdr:nvSpPr>
          <xdr:cNvPr id="122" name="Rechteck 121">
            <a:extLst>
              <a:ext uri="{FF2B5EF4-FFF2-40B4-BE49-F238E27FC236}">
                <a16:creationId xmlns:a16="http://schemas.microsoft.com/office/drawing/2014/main" id="{00000000-0008-0000-0C00-00007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3" name="Pfeil nach links 122">
            <a:extLst>
              <a:ext uri="{FF2B5EF4-FFF2-40B4-BE49-F238E27FC236}">
                <a16:creationId xmlns:a16="http://schemas.microsoft.com/office/drawing/2014/main" id="{00000000-0008-0000-0C00-00007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982980</xdr:colOff>
          <xdr:row>0</xdr:row>
          <xdr:rowOff>0</xdr:rowOff>
        </xdr:from>
        <xdr:to>
          <xdr:col>11</xdr:col>
          <xdr:colOff>1226820</xdr:colOff>
          <xdr:row>0</xdr:row>
          <xdr:rowOff>518160</xdr:rowOff>
        </xdr:to>
        <xdr:pic>
          <xdr:nvPicPr>
            <xdr:cNvPr id="393" name="Grafik 56">
              <a:extLst>
                <a:ext uri="{FF2B5EF4-FFF2-40B4-BE49-F238E27FC236}">
                  <a16:creationId xmlns:a16="http://schemas.microsoft.com/office/drawing/2014/main" id="{00000000-0008-0000-0C00-000089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3643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3878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</xdr:col>
      <xdr:colOff>38101</xdr:colOff>
      <xdr:row>17</xdr:row>
      <xdr:rowOff>181053</xdr:rowOff>
    </xdr:from>
    <xdr:to>
      <xdr:col>5</xdr:col>
      <xdr:colOff>872225</xdr:colOff>
      <xdr:row>17</xdr:row>
      <xdr:rowOff>181306</xdr:rowOff>
    </xdr:to>
    <xdr:cxnSp macro="">
      <xdr:nvCxnSpPr>
        <xdr:cNvPr id="395" name="Gerader Verbinder 394">
          <a:extLst>
            <a:ext uri="{FF2B5EF4-FFF2-40B4-BE49-F238E27FC236}">
              <a16:creationId xmlns:a16="http://schemas.microsoft.com/office/drawing/2014/main" id="{00000000-0008-0000-0C00-00008B010000}"/>
            </a:ext>
          </a:extLst>
        </xdr:cNvPr>
        <xdr:cNvCxnSpPr>
          <a:stCxn id="25" idx="1"/>
          <a:endCxn id="12" idx="2"/>
        </xdr:cNvCxnSpPr>
      </xdr:nvCxnSpPr>
      <xdr:spPr>
        <a:xfrm flipV="1">
          <a:off x="504498" y="3872812"/>
          <a:ext cx="4670399" cy="253"/>
        </a:xfrm>
        <a:prstGeom prst="line">
          <a:avLst/>
        </a:prstGeom>
        <a:ln>
          <a:solidFill>
            <a:schemeClr val="accent1">
              <a:lumMod val="75000"/>
            </a:schemeClr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589347</xdr:colOff>
      <xdr:row>16</xdr:row>
      <xdr:rowOff>178676</xdr:rowOff>
    </xdr:from>
    <xdr:to>
      <xdr:col>9</xdr:col>
      <xdr:colOff>357849</xdr:colOff>
      <xdr:row>18</xdr:row>
      <xdr:rowOff>195048</xdr:rowOff>
    </xdr:to>
    <xdr:sp macro="" textlink="">
      <xdr:nvSpPr>
        <xdr:cNvPr id="396" name="Textfeld 395">
          <a:extLst>
            <a:ext uri="{FF2B5EF4-FFF2-40B4-BE49-F238E27FC236}">
              <a16:creationId xmlns:a16="http://schemas.microsoft.com/office/drawing/2014/main" id="{00000000-0008-0000-0C00-00008C010000}"/>
            </a:ext>
          </a:extLst>
        </xdr:cNvPr>
        <xdr:cNvSpPr txBox="1"/>
      </xdr:nvSpPr>
      <xdr:spPr>
        <a:xfrm>
          <a:off x="7769226" y="3660228"/>
          <a:ext cx="72757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Customer</a:t>
          </a:r>
          <a:b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</a:br>
          <a: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  <a:t>Jobs</a:t>
          </a:r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7</xdr:col>
      <xdr:colOff>557759</xdr:colOff>
      <xdr:row>15</xdr:row>
      <xdr:rowOff>148786</xdr:rowOff>
    </xdr:from>
    <xdr:ext cx="1031931" cy="1000783"/>
    <xdr:sp macro="" textlink="' '!A553">
      <xdr:nvSpPr>
        <xdr:cNvPr id="398" name="Textfeld 397">
          <a:extLst>
            <a:ext uri="{FF2B5EF4-FFF2-40B4-BE49-F238E27FC236}">
              <a16:creationId xmlns:a16="http://schemas.microsoft.com/office/drawing/2014/main" id="{00000000-0008-0000-0C00-00008E010000}"/>
            </a:ext>
          </a:extLst>
        </xdr:cNvPr>
        <xdr:cNvSpPr txBox="1"/>
      </xdr:nvSpPr>
      <xdr:spPr>
        <a:xfrm>
          <a:off x="6778569" y="3420131"/>
          <a:ext cx="1031931" cy="1000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r>
            <a:rPr lang="de-CH" sz="11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Welche Jobs/Aufgaben möchte der Kunde</a:t>
          </a:r>
          <a:r>
            <a:rPr lang="de-CH" sz="1100" b="0" baseline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 erledigen?</a:t>
          </a:r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18</xdr:row>
      <xdr:rowOff>45982</xdr:rowOff>
    </xdr:from>
    <xdr:ext cx="1057603" cy="781240"/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/>
      </xdr:nvSpPr>
      <xdr:spPr>
        <a:xfrm>
          <a:off x="4092465" y="3947948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schlecht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13</xdr:row>
      <xdr:rowOff>203638</xdr:rowOff>
    </xdr:from>
    <xdr:ext cx="1057603" cy="781240"/>
    <xdr:sp macro="" textlink="">
      <xdr:nvSpPr>
        <xdr:cNvPr id="399" name="Textfeld 398">
          <a:extLst>
            <a:ext uri="{FF2B5EF4-FFF2-40B4-BE49-F238E27FC236}">
              <a16:creationId xmlns:a16="http://schemas.microsoft.com/office/drawing/2014/main" id="{00000000-0008-0000-0C00-00008F010000}"/>
            </a:ext>
          </a:extLst>
        </xdr:cNvPr>
        <xdr:cNvSpPr txBox="1"/>
      </xdr:nvSpPr>
      <xdr:spPr>
        <a:xfrm>
          <a:off x="4092465" y="3054569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gut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11</xdr:col>
      <xdr:colOff>1076325</xdr:colOff>
      <xdr:row>32</xdr:row>
      <xdr:rowOff>47625</xdr:rowOff>
    </xdr:from>
    <xdr:ext cx="172800" cy="173457"/>
    <xdr:grpSp>
      <xdr:nvGrpSpPr>
        <xdr:cNvPr id="400" name="Gruppieren 399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90010000}"/>
            </a:ext>
          </a:extLst>
        </xdr:cNvPr>
        <xdr:cNvGrpSpPr/>
      </xdr:nvGrpSpPr>
      <xdr:grpSpPr>
        <a:xfrm>
          <a:off x="11462385" y="6760845"/>
          <a:ext cx="172800" cy="173457"/>
          <a:chOff x="8105775" y="571500"/>
          <a:chExt cx="172800" cy="172800"/>
        </a:xfrm>
      </xdr:grpSpPr>
      <xdr:sp macro="" textlink="">
        <xdr:nvSpPr>
          <xdr:cNvPr id="401" name="Rechteck 400">
            <a:extLst>
              <a:ext uri="{FF2B5EF4-FFF2-40B4-BE49-F238E27FC236}">
                <a16:creationId xmlns:a16="http://schemas.microsoft.com/office/drawing/2014/main" id="{00000000-0008-0000-0C00-00009101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402" name="Textfeld 401">
            <a:extLst>
              <a:ext uri="{FF2B5EF4-FFF2-40B4-BE49-F238E27FC236}">
                <a16:creationId xmlns:a16="http://schemas.microsoft.com/office/drawing/2014/main" id="{00000000-0008-0000-0C00-00009201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oneCellAnchor>
  <xdr:oneCellAnchor>
    <xdr:from>
      <xdr:col>1</xdr:col>
      <xdr:colOff>38101</xdr:colOff>
      <xdr:row>34</xdr:row>
      <xdr:rowOff>85731</xdr:rowOff>
    </xdr:from>
    <xdr:ext cx="10770429" cy="5656530"/>
    <xdr:sp macro="" textlink="">
      <xdr:nvSpPr>
        <xdr:cNvPr id="403" name="Rechteck 402">
          <a:extLst>
            <a:ext uri="{FF2B5EF4-FFF2-40B4-BE49-F238E27FC236}">
              <a16:creationId xmlns:a16="http://schemas.microsoft.com/office/drawing/2014/main" id="{00000000-0008-0000-0C00-000093010000}"/>
            </a:ext>
          </a:extLst>
        </xdr:cNvPr>
        <xdr:cNvSpPr/>
      </xdr:nvSpPr>
      <xdr:spPr>
        <a:xfrm>
          <a:off x="504498" y="1044800"/>
          <a:ext cx="10770429" cy="565653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203238</xdr:colOff>
      <xdr:row>34</xdr:row>
      <xdr:rowOff>85224</xdr:rowOff>
    </xdr:from>
    <xdr:ext cx="4858254" cy="2307117"/>
    <xdr:cxnSp macro="">
      <xdr:nvCxnSpPr>
        <xdr:cNvPr id="404" name="Gerader Verbinder 403">
          <a:extLst>
            <a:ext uri="{FF2B5EF4-FFF2-40B4-BE49-F238E27FC236}">
              <a16:creationId xmlns:a16="http://schemas.microsoft.com/office/drawing/2014/main" id="{00000000-0008-0000-0C00-000094010000}"/>
            </a:ext>
          </a:extLst>
        </xdr:cNvPr>
        <xdr:cNvCxnSpPr>
          <a:stCxn id="409" idx="7"/>
        </xdr:cNvCxnSpPr>
      </xdr:nvCxnSpPr>
      <xdr:spPr>
        <a:xfrm flipV="1">
          <a:off x="6424048" y="1044293"/>
          <a:ext cx="4858254" cy="2307117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7</xdr:col>
      <xdr:colOff>203238</xdr:colOff>
      <xdr:row>50</xdr:row>
      <xdr:rowOff>71834</xdr:rowOff>
    </xdr:from>
    <xdr:ext cx="4849440" cy="2305471"/>
    <xdr:cxnSp macro="">
      <xdr:nvCxnSpPr>
        <xdr:cNvPr id="405" name="Gerader Verbinder 404">
          <a:extLst>
            <a:ext uri="{FF2B5EF4-FFF2-40B4-BE49-F238E27FC236}">
              <a16:creationId xmlns:a16="http://schemas.microsoft.com/office/drawing/2014/main" id="{00000000-0008-0000-0C00-000095010000}"/>
            </a:ext>
          </a:extLst>
        </xdr:cNvPr>
        <xdr:cNvCxnSpPr>
          <a:stCxn id="409" idx="5"/>
        </xdr:cNvCxnSpPr>
      </xdr:nvCxnSpPr>
      <xdr:spPr>
        <a:xfrm>
          <a:off x="6424048" y="4394213"/>
          <a:ext cx="4849440" cy="2305471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twoCellAnchor>
    <xdr:from>
      <xdr:col>5</xdr:col>
      <xdr:colOff>794070</xdr:colOff>
      <xdr:row>44</xdr:row>
      <xdr:rowOff>74300</xdr:rowOff>
    </xdr:from>
    <xdr:to>
      <xdr:col>7</xdr:col>
      <xdr:colOff>528626</xdr:colOff>
      <xdr:row>51</xdr:row>
      <xdr:rowOff>77599</xdr:rowOff>
    </xdr:to>
    <xdr:grpSp>
      <xdr:nvGrpSpPr>
        <xdr:cNvPr id="406" name="Gruppieren 405">
          <a:extLst>
            <a:ext uri="{FF2B5EF4-FFF2-40B4-BE49-F238E27FC236}">
              <a16:creationId xmlns:a16="http://schemas.microsoft.com/office/drawing/2014/main" id="{00000000-0008-0000-0C00-000096010000}"/>
            </a:ext>
          </a:extLst>
        </xdr:cNvPr>
        <xdr:cNvGrpSpPr/>
      </xdr:nvGrpSpPr>
      <xdr:grpSpPr>
        <a:xfrm flipH="1">
          <a:off x="5236530" y="9256400"/>
          <a:ext cx="1715756" cy="1443479"/>
          <a:chOff x="5096742" y="3135438"/>
          <a:chExt cx="1652694" cy="1474747"/>
        </a:xfrm>
      </xdr:grpSpPr>
      <xdr:sp macro="" textlink="">
        <xdr:nvSpPr>
          <xdr:cNvPr id="407" name="Rad 20">
            <a:extLst>
              <a:ext uri="{FF2B5EF4-FFF2-40B4-BE49-F238E27FC236}">
                <a16:creationId xmlns:a16="http://schemas.microsoft.com/office/drawing/2014/main" id="{00000000-0008-0000-0C00-000097010000}"/>
              </a:ext>
            </a:extLst>
          </xdr:cNvPr>
          <xdr:cNvSpPr/>
        </xdr:nvSpPr>
        <xdr:spPr>
          <a:xfrm>
            <a:off x="5096742" y="3703880"/>
            <a:ext cx="268096" cy="271850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408" name="Ellipse 407">
            <a:extLst>
              <a:ext uri="{FF2B5EF4-FFF2-40B4-BE49-F238E27FC236}">
                <a16:creationId xmlns:a16="http://schemas.microsoft.com/office/drawing/2014/main" id="{00000000-0008-0000-0C00-000098010000}"/>
              </a:ext>
            </a:extLst>
          </xdr:cNvPr>
          <xdr:cNvSpPr/>
        </xdr:nvSpPr>
        <xdr:spPr>
          <a:xfrm rot="549742">
            <a:off x="6449853" y="3858210"/>
            <a:ext cx="299583" cy="243303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409" name="Ellipse 408">
            <a:extLst>
              <a:ext uri="{FF2B5EF4-FFF2-40B4-BE49-F238E27FC236}">
                <a16:creationId xmlns:a16="http://schemas.microsoft.com/office/drawing/2014/main" id="{00000000-0008-0000-0C00-000099010000}"/>
              </a:ext>
            </a:extLst>
          </xdr:cNvPr>
          <xdr:cNvSpPr/>
        </xdr:nvSpPr>
        <xdr:spPr>
          <a:xfrm flipH="1">
            <a:off x="5207809" y="3135438"/>
            <a:ext cx="1463472" cy="1474747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grpSp>
        <xdr:nvGrpSpPr>
          <xdr:cNvPr id="410" name="Gruppieren 409">
            <a:extLst>
              <a:ext uri="{FF2B5EF4-FFF2-40B4-BE49-F238E27FC236}">
                <a16:creationId xmlns:a16="http://schemas.microsoft.com/office/drawing/2014/main" id="{00000000-0008-0000-0C00-00009A010000}"/>
              </a:ext>
            </a:extLst>
          </xdr:cNvPr>
          <xdr:cNvGrpSpPr/>
        </xdr:nvGrpSpPr>
        <xdr:grpSpPr>
          <a:xfrm>
            <a:off x="6179407" y="3694067"/>
            <a:ext cx="267365" cy="270388"/>
            <a:chOff x="6553200" y="3248025"/>
            <a:chExt cx="360975" cy="360000"/>
          </a:xfrm>
        </xdr:grpSpPr>
        <xdr:sp macro="" textlink="">
          <xdr:nvSpPr>
            <xdr:cNvPr id="412" name="Ellipse 411">
              <a:extLst>
                <a:ext uri="{FF2B5EF4-FFF2-40B4-BE49-F238E27FC236}">
                  <a16:creationId xmlns:a16="http://schemas.microsoft.com/office/drawing/2014/main" id="{00000000-0008-0000-0C00-00009C01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413" name="Ellipse 412">
              <a:extLst>
                <a:ext uri="{FF2B5EF4-FFF2-40B4-BE49-F238E27FC236}">
                  <a16:creationId xmlns:a16="http://schemas.microsoft.com/office/drawing/2014/main" id="{00000000-0008-0000-0C00-00009D01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</xdr:grpSp>
      <xdr:sp macro="" textlink="">
        <xdr:nvSpPr>
          <xdr:cNvPr id="411" name="Bogen 410">
            <a:extLst>
              <a:ext uri="{FF2B5EF4-FFF2-40B4-BE49-F238E27FC236}">
                <a16:creationId xmlns:a16="http://schemas.microsoft.com/office/drawing/2014/main" id="{00000000-0008-0000-0C00-00009B010000}"/>
              </a:ext>
            </a:extLst>
          </xdr:cNvPr>
          <xdr:cNvSpPr/>
        </xdr:nvSpPr>
        <xdr:spPr>
          <a:xfrm rot="10476670">
            <a:off x="5878373" y="3738456"/>
            <a:ext cx="634546" cy="814650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10</xdr:col>
      <xdr:colOff>854623</xdr:colOff>
      <xdr:row>61</xdr:row>
      <xdr:rowOff>10182</xdr:rowOff>
    </xdr:from>
    <xdr:ext cx="1695450" cy="217560"/>
    <xdr:sp macro="" textlink="">
      <xdr:nvSpPr>
        <xdr:cNvPr id="414" name="ZoneTexte 3">
          <a:extLst>
            <a:ext uri="{FF2B5EF4-FFF2-40B4-BE49-F238E27FC236}">
              <a16:creationId xmlns:a16="http://schemas.microsoft.com/office/drawing/2014/main" id="{00000000-0008-0000-0C00-00009E010000}"/>
            </a:ext>
          </a:extLst>
        </xdr:cNvPr>
        <xdr:cNvSpPr txBox="1"/>
      </xdr:nvSpPr>
      <xdr:spPr>
        <a:xfrm>
          <a:off x="9952640" y="6644837"/>
          <a:ext cx="16954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323849</xdr:colOff>
      <xdr:row>35</xdr:row>
      <xdr:rowOff>36921</xdr:rowOff>
    </xdr:from>
    <xdr:ext cx="933043" cy="336897"/>
    <xdr:sp macro="" textlink="" fLocksText="0">
      <xdr:nvSpPr>
        <xdr:cNvPr id="415" name="Gefaltete Ecke 139">
          <a:extLst>
            <a:ext uri="{FF2B5EF4-FFF2-40B4-BE49-F238E27FC236}">
              <a16:creationId xmlns:a16="http://schemas.microsoft.com/office/drawing/2014/main" id="{00000000-0008-0000-0C00-00009F010000}"/>
            </a:ext>
          </a:extLst>
        </xdr:cNvPr>
        <xdr:cNvSpPr/>
      </xdr:nvSpPr>
      <xdr:spPr>
        <a:xfrm>
          <a:off x="1749315" y="1206197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247759</xdr:colOff>
      <xdr:row>49</xdr:row>
      <xdr:rowOff>59778</xdr:rowOff>
    </xdr:from>
    <xdr:ext cx="452105" cy="265874"/>
    <xdr:sp macro="" textlink="">
      <xdr:nvSpPr>
        <xdr:cNvPr id="416" name="Textfeld 415">
          <a:extLst>
            <a:ext uri="{FF2B5EF4-FFF2-40B4-BE49-F238E27FC236}">
              <a16:creationId xmlns:a16="http://schemas.microsoft.com/office/drawing/2014/main" id="{00000000-0008-0000-0C00-0000A0010000}"/>
            </a:ext>
          </a:extLst>
        </xdr:cNvPr>
        <xdr:cNvSpPr txBox="1"/>
      </xdr:nvSpPr>
      <xdr:spPr>
        <a:xfrm>
          <a:off x="3591362" y="4171950"/>
          <a:ext cx="452105" cy="2658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PAIN</a:t>
          </a:r>
        </a:p>
      </xdr:txBody>
    </xdr:sp>
    <xdr:clientData/>
  </xdr:oneCellAnchor>
  <xdr:oneCellAnchor>
    <xdr:from>
      <xdr:col>4</xdr:col>
      <xdr:colOff>247759</xdr:colOff>
      <xdr:row>45</xdr:row>
      <xdr:rowOff>1314</xdr:rowOff>
    </xdr:from>
    <xdr:ext cx="471604" cy="265217"/>
    <xdr:sp macro="" textlink="">
      <xdr:nvSpPr>
        <xdr:cNvPr id="417" name="Textfeld 416">
          <a:extLst>
            <a:ext uri="{FF2B5EF4-FFF2-40B4-BE49-F238E27FC236}">
              <a16:creationId xmlns:a16="http://schemas.microsoft.com/office/drawing/2014/main" id="{00000000-0008-0000-0C00-0000A1010000}"/>
            </a:ext>
          </a:extLst>
        </xdr:cNvPr>
        <xdr:cNvSpPr txBox="1"/>
      </xdr:nvSpPr>
      <xdr:spPr>
        <a:xfrm>
          <a:off x="3591362" y="3272659"/>
          <a:ext cx="471604" cy="26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GAIN</a:t>
          </a:r>
        </a:p>
      </xdr:txBody>
    </xdr:sp>
    <xdr:clientData/>
  </xdr:oneCellAnchor>
  <xdr:oneCellAnchor>
    <xdr:from>
      <xdr:col>3</xdr:col>
      <xdr:colOff>571499</xdr:colOff>
      <xdr:row>35</xdr:row>
      <xdr:rowOff>179796</xdr:rowOff>
    </xdr:from>
    <xdr:ext cx="933044" cy="337554"/>
    <xdr:sp macro="" textlink="" fLocksText="0">
      <xdr:nvSpPr>
        <xdr:cNvPr id="418" name="Gefaltete Ecke 166">
          <a:extLst>
            <a:ext uri="{FF2B5EF4-FFF2-40B4-BE49-F238E27FC236}">
              <a16:creationId xmlns:a16="http://schemas.microsoft.com/office/drawing/2014/main" id="{00000000-0008-0000-0C00-0000A2010000}"/>
            </a:ext>
          </a:extLst>
        </xdr:cNvPr>
        <xdr:cNvSpPr/>
      </xdr:nvSpPr>
      <xdr:spPr>
        <a:xfrm>
          <a:off x="2956033" y="1349072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142874</xdr:colOff>
      <xdr:row>38</xdr:row>
      <xdr:rowOff>141696</xdr:rowOff>
    </xdr:from>
    <xdr:ext cx="933044" cy="337553"/>
    <xdr:sp macro="" textlink="" fLocksText="0">
      <xdr:nvSpPr>
        <xdr:cNvPr id="419" name="Gefaltete Ecke 167">
          <a:extLst>
            <a:ext uri="{FF2B5EF4-FFF2-40B4-BE49-F238E27FC236}">
              <a16:creationId xmlns:a16="http://schemas.microsoft.com/office/drawing/2014/main" id="{00000000-0008-0000-0C00-0000A3010000}"/>
            </a:ext>
          </a:extLst>
        </xdr:cNvPr>
        <xdr:cNvSpPr/>
      </xdr:nvSpPr>
      <xdr:spPr>
        <a:xfrm>
          <a:off x="3486477" y="1941593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247649</xdr:colOff>
      <xdr:row>35</xdr:row>
      <xdr:rowOff>36921</xdr:rowOff>
    </xdr:from>
    <xdr:ext cx="933044" cy="336897"/>
    <xdr:sp macro="" textlink="" fLocksText="0">
      <xdr:nvSpPr>
        <xdr:cNvPr id="420" name="Gefaltete Ecke 39">
          <a:extLst>
            <a:ext uri="{FF2B5EF4-FFF2-40B4-BE49-F238E27FC236}">
              <a16:creationId xmlns:a16="http://schemas.microsoft.com/office/drawing/2014/main" id="{00000000-0008-0000-0C00-0000A4010000}"/>
            </a:ext>
          </a:extLst>
        </xdr:cNvPr>
        <xdr:cNvSpPr/>
      </xdr:nvSpPr>
      <xdr:spPr>
        <a:xfrm>
          <a:off x="4550321" y="120619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723899</xdr:colOff>
      <xdr:row>41</xdr:row>
      <xdr:rowOff>65496</xdr:rowOff>
    </xdr:from>
    <xdr:ext cx="933044" cy="336897"/>
    <xdr:sp macro="" textlink="" fLocksText="0">
      <xdr:nvSpPr>
        <xdr:cNvPr id="421" name="Gefaltete Ecke 40">
          <a:extLst>
            <a:ext uri="{FF2B5EF4-FFF2-40B4-BE49-F238E27FC236}">
              <a16:creationId xmlns:a16="http://schemas.microsoft.com/office/drawing/2014/main" id="{00000000-0008-0000-0C00-0000A5010000}"/>
            </a:ext>
          </a:extLst>
        </xdr:cNvPr>
        <xdr:cNvSpPr/>
      </xdr:nvSpPr>
      <xdr:spPr>
        <a:xfrm>
          <a:off x="4067502" y="2496013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933449</xdr:colOff>
      <xdr:row>35</xdr:row>
      <xdr:rowOff>170271</xdr:rowOff>
    </xdr:from>
    <xdr:ext cx="933044" cy="337554"/>
    <xdr:sp macro="" textlink="" fLocksText="0">
      <xdr:nvSpPr>
        <xdr:cNvPr id="422" name="Gefaltete Ecke 41">
          <a:extLst>
            <a:ext uri="{FF2B5EF4-FFF2-40B4-BE49-F238E27FC236}">
              <a16:creationId xmlns:a16="http://schemas.microsoft.com/office/drawing/2014/main" id="{00000000-0008-0000-0C00-0000A6010000}"/>
            </a:ext>
          </a:extLst>
        </xdr:cNvPr>
        <xdr:cNvSpPr/>
      </xdr:nvSpPr>
      <xdr:spPr>
        <a:xfrm>
          <a:off x="6195190" y="1339547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379685</xdr:colOff>
      <xdr:row>39</xdr:row>
      <xdr:rowOff>173885</xdr:rowOff>
    </xdr:from>
    <xdr:ext cx="933044" cy="337553"/>
    <xdr:sp macro="" textlink="" fLocksText="0">
      <xdr:nvSpPr>
        <xdr:cNvPr id="423" name="Gefaltete Ecke 42">
          <a:extLst>
            <a:ext uri="{FF2B5EF4-FFF2-40B4-BE49-F238E27FC236}">
              <a16:creationId xmlns:a16="http://schemas.microsoft.com/office/drawing/2014/main" id="{00000000-0008-0000-0C00-0000A7010000}"/>
            </a:ext>
          </a:extLst>
        </xdr:cNvPr>
        <xdr:cNvSpPr/>
      </xdr:nvSpPr>
      <xdr:spPr>
        <a:xfrm>
          <a:off x="5641426" y="2183988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739336</xdr:colOff>
      <xdr:row>39</xdr:row>
      <xdr:rowOff>57285</xdr:rowOff>
    </xdr:from>
    <xdr:ext cx="933044" cy="337554"/>
    <xdr:sp macro="" textlink="" fLocksText="0">
      <xdr:nvSpPr>
        <xdr:cNvPr id="424" name="Gefaltete Ecke 52">
          <a:extLst>
            <a:ext uri="{FF2B5EF4-FFF2-40B4-BE49-F238E27FC236}">
              <a16:creationId xmlns:a16="http://schemas.microsoft.com/office/drawing/2014/main" id="{00000000-0008-0000-0C00-0000A8010000}"/>
            </a:ext>
          </a:extLst>
        </xdr:cNvPr>
        <xdr:cNvSpPr/>
      </xdr:nvSpPr>
      <xdr:spPr>
        <a:xfrm>
          <a:off x="6960146" y="206738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476249</xdr:colOff>
      <xdr:row>35</xdr:row>
      <xdr:rowOff>36921</xdr:rowOff>
    </xdr:from>
    <xdr:ext cx="933044" cy="336897"/>
    <xdr:sp macro="" textlink="" fLocksText="0">
      <xdr:nvSpPr>
        <xdr:cNvPr id="425" name="Gefaltete Ecke 53">
          <a:extLst>
            <a:ext uri="{FF2B5EF4-FFF2-40B4-BE49-F238E27FC236}">
              <a16:creationId xmlns:a16="http://schemas.microsoft.com/office/drawing/2014/main" id="{00000000-0008-0000-0C00-0000A9010000}"/>
            </a:ext>
          </a:extLst>
        </xdr:cNvPr>
        <xdr:cNvSpPr/>
      </xdr:nvSpPr>
      <xdr:spPr>
        <a:xfrm>
          <a:off x="7656128" y="120619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709447</xdr:colOff>
      <xdr:row>35</xdr:row>
      <xdr:rowOff>181438</xdr:rowOff>
    </xdr:from>
    <xdr:ext cx="933044" cy="336897"/>
    <xdr:sp macro="" textlink="" fLocksText="0">
      <xdr:nvSpPr>
        <xdr:cNvPr id="426" name="Gefaltete Ecke 54">
          <a:extLst>
            <a:ext uri="{FF2B5EF4-FFF2-40B4-BE49-F238E27FC236}">
              <a16:creationId xmlns:a16="http://schemas.microsoft.com/office/drawing/2014/main" id="{00000000-0008-0000-0C00-0000AA010000}"/>
            </a:ext>
          </a:extLst>
        </xdr:cNvPr>
        <xdr:cNvSpPr/>
      </xdr:nvSpPr>
      <xdr:spPr>
        <a:xfrm>
          <a:off x="8848395" y="135071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157326</xdr:colOff>
      <xdr:row>36</xdr:row>
      <xdr:rowOff>201802</xdr:rowOff>
    </xdr:from>
    <xdr:ext cx="933044" cy="337553"/>
    <xdr:sp macro="" textlink="" fLocksText="0">
      <xdr:nvSpPr>
        <xdr:cNvPr id="427" name="Gefaltete Ecke 56">
          <a:extLst>
            <a:ext uri="{FF2B5EF4-FFF2-40B4-BE49-F238E27FC236}">
              <a16:creationId xmlns:a16="http://schemas.microsoft.com/office/drawing/2014/main" id="{00000000-0008-0000-0C00-0000AB010000}"/>
            </a:ext>
          </a:extLst>
        </xdr:cNvPr>
        <xdr:cNvSpPr/>
      </xdr:nvSpPr>
      <xdr:spPr>
        <a:xfrm>
          <a:off x="623723" y="1581285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395123</xdr:colOff>
      <xdr:row>40</xdr:row>
      <xdr:rowOff>60898</xdr:rowOff>
    </xdr:from>
    <xdr:ext cx="933044" cy="337554"/>
    <xdr:sp macro="" textlink="" fLocksText="0">
      <xdr:nvSpPr>
        <xdr:cNvPr id="428" name="Gefaltete Ecke 60">
          <a:extLst>
            <a:ext uri="{FF2B5EF4-FFF2-40B4-BE49-F238E27FC236}">
              <a16:creationId xmlns:a16="http://schemas.microsoft.com/office/drawing/2014/main" id="{00000000-0008-0000-0C00-0000AC010000}"/>
            </a:ext>
          </a:extLst>
        </xdr:cNvPr>
        <xdr:cNvSpPr/>
      </xdr:nvSpPr>
      <xdr:spPr>
        <a:xfrm>
          <a:off x="861520" y="228120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517962</xdr:colOff>
      <xdr:row>44</xdr:row>
      <xdr:rowOff>143995</xdr:rowOff>
    </xdr:from>
    <xdr:ext cx="933044" cy="337554"/>
    <xdr:sp macro="" textlink="" fLocksText="0">
      <xdr:nvSpPr>
        <xdr:cNvPr id="429" name="Gefaltete Ecke 61">
          <a:extLst>
            <a:ext uri="{FF2B5EF4-FFF2-40B4-BE49-F238E27FC236}">
              <a16:creationId xmlns:a16="http://schemas.microsoft.com/office/drawing/2014/main" id="{00000000-0008-0000-0C00-0000AD010000}"/>
            </a:ext>
          </a:extLst>
        </xdr:cNvPr>
        <xdr:cNvSpPr/>
      </xdr:nvSpPr>
      <xdr:spPr>
        <a:xfrm>
          <a:off x="984359" y="3205133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792216</xdr:colOff>
      <xdr:row>39</xdr:row>
      <xdr:rowOff>106224</xdr:rowOff>
    </xdr:from>
    <xdr:ext cx="933044" cy="336897"/>
    <xdr:sp macro="" textlink="" fLocksText="0">
      <xdr:nvSpPr>
        <xdr:cNvPr id="430" name="Gefaltete Ecke 62">
          <a:extLst>
            <a:ext uri="{FF2B5EF4-FFF2-40B4-BE49-F238E27FC236}">
              <a16:creationId xmlns:a16="http://schemas.microsoft.com/office/drawing/2014/main" id="{00000000-0008-0000-0C00-0000AE010000}"/>
            </a:ext>
          </a:extLst>
        </xdr:cNvPr>
        <xdr:cNvSpPr/>
      </xdr:nvSpPr>
      <xdr:spPr>
        <a:xfrm>
          <a:off x="2217682" y="211632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540625</xdr:colOff>
      <xdr:row>48</xdr:row>
      <xdr:rowOff>135126</xdr:rowOff>
    </xdr:from>
    <xdr:ext cx="933043" cy="337554"/>
    <xdr:sp macro="" textlink="" fLocksText="0">
      <xdr:nvSpPr>
        <xdr:cNvPr id="431" name="Gefaltete Ecke 63">
          <a:extLst>
            <a:ext uri="{FF2B5EF4-FFF2-40B4-BE49-F238E27FC236}">
              <a16:creationId xmlns:a16="http://schemas.microsoft.com/office/drawing/2014/main" id="{00000000-0008-0000-0C00-0000AF010000}"/>
            </a:ext>
          </a:extLst>
        </xdr:cNvPr>
        <xdr:cNvSpPr/>
      </xdr:nvSpPr>
      <xdr:spPr>
        <a:xfrm>
          <a:off x="1966091" y="4037092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244036</xdr:colOff>
      <xdr:row>50</xdr:row>
      <xdr:rowOff>149579</xdr:rowOff>
    </xdr:from>
    <xdr:ext cx="933044" cy="337554"/>
    <xdr:sp macro="" textlink="" fLocksText="0">
      <xdr:nvSpPr>
        <xdr:cNvPr id="432" name="Gefaltete Ecke 64">
          <a:extLst>
            <a:ext uri="{FF2B5EF4-FFF2-40B4-BE49-F238E27FC236}">
              <a16:creationId xmlns:a16="http://schemas.microsoft.com/office/drawing/2014/main" id="{00000000-0008-0000-0C00-0000B0010000}"/>
            </a:ext>
          </a:extLst>
        </xdr:cNvPr>
        <xdr:cNvSpPr/>
      </xdr:nvSpPr>
      <xdr:spPr>
        <a:xfrm>
          <a:off x="710433" y="447195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759370</xdr:colOff>
      <xdr:row>52</xdr:row>
      <xdr:rowOff>70751</xdr:rowOff>
    </xdr:from>
    <xdr:ext cx="933044" cy="337554"/>
    <xdr:sp macro="" textlink="" fLocksText="0">
      <xdr:nvSpPr>
        <xdr:cNvPr id="433" name="Gefaltete Ecke 65">
          <a:extLst>
            <a:ext uri="{FF2B5EF4-FFF2-40B4-BE49-F238E27FC236}">
              <a16:creationId xmlns:a16="http://schemas.microsoft.com/office/drawing/2014/main" id="{00000000-0008-0000-0C00-0000B1010000}"/>
            </a:ext>
          </a:extLst>
        </xdr:cNvPr>
        <xdr:cNvSpPr/>
      </xdr:nvSpPr>
      <xdr:spPr>
        <a:xfrm>
          <a:off x="2184836" y="481354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247649</xdr:colOff>
      <xdr:row>55</xdr:row>
      <xdr:rowOff>208371</xdr:rowOff>
    </xdr:from>
    <xdr:ext cx="933044" cy="337554"/>
    <xdr:sp macro="" textlink="" fLocksText="0">
      <xdr:nvSpPr>
        <xdr:cNvPr id="434" name="Gefaltete Ecke 66">
          <a:extLst>
            <a:ext uri="{FF2B5EF4-FFF2-40B4-BE49-F238E27FC236}">
              <a16:creationId xmlns:a16="http://schemas.microsoft.com/office/drawing/2014/main" id="{00000000-0008-0000-0C00-0000B2010000}"/>
            </a:ext>
          </a:extLst>
        </xdr:cNvPr>
        <xdr:cNvSpPr/>
      </xdr:nvSpPr>
      <xdr:spPr>
        <a:xfrm>
          <a:off x="714046" y="558178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167837</xdr:colOff>
      <xdr:row>43</xdr:row>
      <xdr:rowOff>72394</xdr:rowOff>
    </xdr:from>
    <xdr:ext cx="933043" cy="337554"/>
    <xdr:sp macro="" textlink="" fLocksText="0">
      <xdr:nvSpPr>
        <xdr:cNvPr id="435" name="Gefaltete Ecke 67">
          <a:extLst>
            <a:ext uri="{FF2B5EF4-FFF2-40B4-BE49-F238E27FC236}">
              <a16:creationId xmlns:a16="http://schemas.microsoft.com/office/drawing/2014/main" id="{00000000-0008-0000-0C00-0000B3010000}"/>
            </a:ext>
          </a:extLst>
        </xdr:cNvPr>
        <xdr:cNvSpPr/>
      </xdr:nvSpPr>
      <xdr:spPr>
        <a:xfrm>
          <a:off x="2552371" y="2923325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9524</xdr:colOff>
      <xdr:row>41</xdr:row>
      <xdr:rowOff>17871</xdr:rowOff>
    </xdr:from>
    <xdr:ext cx="936000" cy="336897"/>
    <xdr:sp macro="" textlink="" fLocksText="0">
      <xdr:nvSpPr>
        <xdr:cNvPr id="436" name="Gefaltete Ecke 75">
          <a:extLst>
            <a:ext uri="{FF2B5EF4-FFF2-40B4-BE49-F238E27FC236}">
              <a16:creationId xmlns:a16="http://schemas.microsoft.com/office/drawing/2014/main" id="{00000000-0008-0000-0C00-0000B4010000}"/>
            </a:ext>
          </a:extLst>
        </xdr:cNvPr>
        <xdr:cNvSpPr/>
      </xdr:nvSpPr>
      <xdr:spPr>
        <a:xfrm>
          <a:off x="9107541" y="2448388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327462</xdr:colOff>
      <xdr:row>43</xdr:row>
      <xdr:rowOff>74036</xdr:rowOff>
    </xdr:from>
    <xdr:ext cx="933044" cy="336897"/>
    <xdr:sp macro="" textlink="" fLocksText="0">
      <xdr:nvSpPr>
        <xdr:cNvPr id="437" name="Gefaltete Ecke 76">
          <a:extLst>
            <a:ext uri="{FF2B5EF4-FFF2-40B4-BE49-F238E27FC236}">
              <a16:creationId xmlns:a16="http://schemas.microsoft.com/office/drawing/2014/main" id="{00000000-0008-0000-0C00-0000B5010000}"/>
            </a:ext>
          </a:extLst>
        </xdr:cNvPr>
        <xdr:cNvSpPr/>
      </xdr:nvSpPr>
      <xdr:spPr>
        <a:xfrm>
          <a:off x="7507341" y="292496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85724</xdr:colOff>
      <xdr:row>47</xdr:row>
      <xdr:rowOff>170271</xdr:rowOff>
    </xdr:from>
    <xdr:ext cx="936000" cy="337553"/>
    <xdr:sp macro="" textlink="" fLocksText="0">
      <xdr:nvSpPr>
        <xdr:cNvPr id="438" name="Gefaltete Ecke 77">
          <a:extLst>
            <a:ext uri="{FF2B5EF4-FFF2-40B4-BE49-F238E27FC236}">
              <a16:creationId xmlns:a16="http://schemas.microsoft.com/office/drawing/2014/main" id="{00000000-0008-0000-0C00-0000B6010000}"/>
            </a:ext>
          </a:extLst>
        </xdr:cNvPr>
        <xdr:cNvSpPr/>
      </xdr:nvSpPr>
      <xdr:spPr>
        <a:xfrm>
          <a:off x="10142810" y="3862030"/>
          <a:ext cx="936000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123824</xdr:colOff>
      <xdr:row>38</xdr:row>
      <xdr:rowOff>46446</xdr:rowOff>
    </xdr:from>
    <xdr:ext cx="936000" cy="336896"/>
    <xdr:sp macro="" textlink="" fLocksText="0">
      <xdr:nvSpPr>
        <xdr:cNvPr id="439" name="Gefaltete Ecke 78">
          <a:extLst>
            <a:ext uri="{FF2B5EF4-FFF2-40B4-BE49-F238E27FC236}">
              <a16:creationId xmlns:a16="http://schemas.microsoft.com/office/drawing/2014/main" id="{00000000-0008-0000-0C00-0000B7010000}"/>
            </a:ext>
          </a:extLst>
        </xdr:cNvPr>
        <xdr:cNvSpPr/>
      </xdr:nvSpPr>
      <xdr:spPr>
        <a:xfrm>
          <a:off x="10180910" y="1846343"/>
          <a:ext cx="936000" cy="33689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383298</xdr:colOff>
      <xdr:row>47</xdr:row>
      <xdr:rowOff>109507</xdr:rowOff>
    </xdr:from>
    <xdr:ext cx="933044" cy="337554"/>
    <xdr:sp macro="" textlink="" fLocksText="0">
      <xdr:nvSpPr>
        <xdr:cNvPr id="440" name="Gefaltete Ecke 80">
          <a:extLst>
            <a:ext uri="{FF2B5EF4-FFF2-40B4-BE49-F238E27FC236}">
              <a16:creationId xmlns:a16="http://schemas.microsoft.com/office/drawing/2014/main" id="{00000000-0008-0000-0C00-0000B8010000}"/>
            </a:ext>
          </a:extLst>
        </xdr:cNvPr>
        <xdr:cNvSpPr/>
      </xdr:nvSpPr>
      <xdr:spPr>
        <a:xfrm>
          <a:off x="8522246" y="3801266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28574</xdr:colOff>
      <xdr:row>51</xdr:row>
      <xdr:rowOff>141696</xdr:rowOff>
    </xdr:from>
    <xdr:ext cx="933044" cy="337554"/>
    <xdr:sp macro="" textlink="" fLocksText="0">
      <xdr:nvSpPr>
        <xdr:cNvPr id="441" name="Gefaltete Ecke 81">
          <a:extLst>
            <a:ext uri="{FF2B5EF4-FFF2-40B4-BE49-F238E27FC236}">
              <a16:creationId xmlns:a16="http://schemas.microsoft.com/office/drawing/2014/main" id="{00000000-0008-0000-0C00-0000B9010000}"/>
            </a:ext>
          </a:extLst>
        </xdr:cNvPr>
        <xdr:cNvSpPr/>
      </xdr:nvSpPr>
      <xdr:spPr>
        <a:xfrm>
          <a:off x="8167522" y="4674282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758387</xdr:colOff>
      <xdr:row>52</xdr:row>
      <xdr:rowOff>20170</xdr:rowOff>
    </xdr:from>
    <xdr:ext cx="936000" cy="336897"/>
    <xdr:sp macro="" textlink="" fLocksText="0">
      <xdr:nvSpPr>
        <xdr:cNvPr id="442" name="Gefaltete Ecke 82">
          <a:extLst>
            <a:ext uri="{FF2B5EF4-FFF2-40B4-BE49-F238E27FC236}">
              <a16:creationId xmlns:a16="http://schemas.microsoft.com/office/drawing/2014/main" id="{00000000-0008-0000-0C00-0000BA010000}"/>
            </a:ext>
          </a:extLst>
        </xdr:cNvPr>
        <xdr:cNvSpPr/>
      </xdr:nvSpPr>
      <xdr:spPr>
        <a:xfrm>
          <a:off x="9856404" y="4762963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47624</xdr:colOff>
      <xdr:row>56</xdr:row>
      <xdr:rowOff>36921</xdr:rowOff>
    </xdr:from>
    <xdr:ext cx="936000" cy="336897"/>
    <xdr:sp macro="" textlink="" fLocksText="0">
      <xdr:nvSpPr>
        <xdr:cNvPr id="443" name="Gefaltete Ecke 83">
          <a:extLst>
            <a:ext uri="{FF2B5EF4-FFF2-40B4-BE49-F238E27FC236}">
              <a16:creationId xmlns:a16="http://schemas.microsoft.com/office/drawing/2014/main" id="{00000000-0008-0000-0C00-0000BB010000}"/>
            </a:ext>
          </a:extLst>
        </xdr:cNvPr>
        <xdr:cNvSpPr/>
      </xdr:nvSpPr>
      <xdr:spPr>
        <a:xfrm>
          <a:off x="10104710" y="5620542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447674</xdr:colOff>
      <xdr:row>44</xdr:row>
      <xdr:rowOff>84546</xdr:rowOff>
    </xdr:from>
    <xdr:ext cx="933044" cy="337554"/>
    <xdr:sp macro="" textlink="" fLocksText="0">
      <xdr:nvSpPr>
        <xdr:cNvPr id="444" name="Gefaltete Ecke 84">
          <a:extLst>
            <a:ext uri="{FF2B5EF4-FFF2-40B4-BE49-F238E27FC236}">
              <a16:creationId xmlns:a16="http://schemas.microsoft.com/office/drawing/2014/main" id="{00000000-0008-0000-0C00-0000BC010000}"/>
            </a:ext>
          </a:extLst>
        </xdr:cNvPr>
        <xdr:cNvSpPr/>
      </xdr:nvSpPr>
      <xdr:spPr>
        <a:xfrm>
          <a:off x="9545691" y="314568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114299</xdr:colOff>
      <xdr:row>59</xdr:row>
      <xdr:rowOff>17871</xdr:rowOff>
    </xdr:from>
    <xdr:ext cx="933043" cy="336897"/>
    <xdr:sp macro="" textlink="" fLocksText="0">
      <xdr:nvSpPr>
        <xdr:cNvPr id="445" name="Gefaltete Ecke 85">
          <a:extLst>
            <a:ext uri="{FF2B5EF4-FFF2-40B4-BE49-F238E27FC236}">
              <a16:creationId xmlns:a16="http://schemas.microsoft.com/office/drawing/2014/main" id="{00000000-0008-0000-0C00-0000BD010000}"/>
            </a:ext>
          </a:extLst>
        </xdr:cNvPr>
        <xdr:cNvSpPr/>
      </xdr:nvSpPr>
      <xdr:spPr>
        <a:xfrm>
          <a:off x="1539765" y="6232112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650655</xdr:colOff>
      <xdr:row>52</xdr:row>
      <xdr:rowOff>47103</xdr:rowOff>
    </xdr:from>
    <xdr:ext cx="933044" cy="336897"/>
    <xdr:sp macro="" textlink="" fLocksText="0">
      <xdr:nvSpPr>
        <xdr:cNvPr id="446" name="Gefaltete Ecke 87">
          <a:extLst>
            <a:ext uri="{FF2B5EF4-FFF2-40B4-BE49-F238E27FC236}">
              <a16:creationId xmlns:a16="http://schemas.microsoft.com/office/drawing/2014/main" id="{00000000-0008-0000-0C00-0000BE010000}"/>
            </a:ext>
          </a:extLst>
        </xdr:cNvPr>
        <xdr:cNvSpPr/>
      </xdr:nvSpPr>
      <xdr:spPr>
        <a:xfrm>
          <a:off x="3994258" y="4789896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323849</xdr:colOff>
      <xdr:row>56</xdr:row>
      <xdr:rowOff>94071</xdr:rowOff>
    </xdr:from>
    <xdr:ext cx="933044" cy="337553"/>
    <xdr:sp macro="" textlink="" fLocksText="0">
      <xdr:nvSpPr>
        <xdr:cNvPr id="447" name="Gefaltete Ecke 88">
          <a:extLst>
            <a:ext uri="{FF2B5EF4-FFF2-40B4-BE49-F238E27FC236}">
              <a16:creationId xmlns:a16="http://schemas.microsoft.com/office/drawing/2014/main" id="{00000000-0008-0000-0C00-0000BF010000}"/>
            </a:ext>
          </a:extLst>
        </xdr:cNvPr>
        <xdr:cNvSpPr/>
      </xdr:nvSpPr>
      <xdr:spPr>
        <a:xfrm>
          <a:off x="2708383" y="5677692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819149</xdr:colOff>
      <xdr:row>56</xdr:row>
      <xdr:rowOff>170271</xdr:rowOff>
    </xdr:from>
    <xdr:ext cx="933044" cy="337553"/>
    <xdr:sp macro="" textlink="" fLocksText="0">
      <xdr:nvSpPr>
        <xdr:cNvPr id="448" name="Gefaltete Ecke 89">
          <a:extLst>
            <a:ext uri="{FF2B5EF4-FFF2-40B4-BE49-F238E27FC236}">
              <a16:creationId xmlns:a16="http://schemas.microsoft.com/office/drawing/2014/main" id="{00000000-0008-0000-0C00-0000C0010000}"/>
            </a:ext>
          </a:extLst>
        </xdr:cNvPr>
        <xdr:cNvSpPr/>
      </xdr:nvSpPr>
      <xdr:spPr>
        <a:xfrm>
          <a:off x="4162752" y="5753892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9524</xdr:colOff>
      <xdr:row>59</xdr:row>
      <xdr:rowOff>17871</xdr:rowOff>
    </xdr:from>
    <xdr:ext cx="936000" cy="336897"/>
    <xdr:sp macro="" textlink="" fLocksText="0">
      <xdr:nvSpPr>
        <xdr:cNvPr id="449" name="Gefaltete Ecke 90">
          <a:extLst>
            <a:ext uri="{FF2B5EF4-FFF2-40B4-BE49-F238E27FC236}">
              <a16:creationId xmlns:a16="http://schemas.microsoft.com/office/drawing/2014/main" id="{00000000-0008-0000-0C00-0000C1010000}"/>
            </a:ext>
          </a:extLst>
        </xdr:cNvPr>
        <xdr:cNvSpPr/>
      </xdr:nvSpPr>
      <xdr:spPr>
        <a:xfrm>
          <a:off x="3353127" y="6232112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133349</xdr:colOff>
      <xdr:row>59</xdr:row>
      <xdr:rowOff>65496</xdr:rowOff>
    </xdr:from>
    <xdr:ext cx="933044" cy="336897"/>
    <xdr:sp macro="" textlink="" fLocksText="0">
      <xdr:nvSpPr>
        <xdr:cNvPr id="450" name="Gefaltete Ecke 91">
          <a:extLst>
            <a:ext uri="{FF2B5EF4-FFF2-40B4-BE49-F238E27FC236}">
              <a16:creationId xmlns:a16="http://schemas.microsoft.com/office/drawing/2014/main" id="{00000000-0008-0000-0C00-0000C2010000}"/>
            </a:ext>
          </a:extLst>
        </xdr:cNvPr>
        <xdr:cNvSpPr/>
      </xdr:nvSpPr>
      <xdr:spPr>
        <a:xfrm>
          <a:off x="5395090" y="6279737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293631</xdr:colOff>
      <xdr:row>53</xdr:row>
      <xdr:rowOff>123960</xdr:rowOff>
    </xdr:from>
    <xdr:ext cx="933044" cy="337554"/>
    <xdr:sp macro="" textlink="" fLocksText="0">
      <xdr:nvSpPr>
        <xdr:cNvPr id="451" name="Gefaltete Ecke 92">
          <a:extLst>
            <a:ext uri="{FF2B5EF4-FFF2-40B4-BE49-F238E27FC236}">
              <a16:creationId xmlns:a16="http://schemas.microsoft.com/office/drawing/2014/main" id="{00000000-0008-0000-0C00-0000C3010000}"/>
            </a:ext>
          </a:extLst>
        </xdr:cNvPr>
        <xdr:cNvSpPr/>
      </xdr:nvSpPr>
      <xdr:spPr>
        <a:xfrm>
          <a:off x="5555372" y="507696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253232</xdr:colOff>
      <xdr:row>57</xdr:row>
      <xdr:rowOff>155818</xdr:rowOff>
    </xdr:from>
    <xdr:ext cx="933044" cy="336897"/>
    <xdr:sp macro="" textlink="" fLocksText="0">
      <xdr:nvSpPr>
        <xdr:cNvPr id="452" name="Gefaltete Ecke 93">
          <a:extLst>
            <a:ext uri="{FF2B5EF4-FFF2-40B4-BE49-F238E27FC236}">
              <a16:creationId xmlns:a16="http://schemas.microsoft.com/office/drawing/2014/main" id="{00000000-0008-0000-0C00-0000C4010000}"/>
            </a:ext>
          </a:extLst>
        </xdr:cNvPr>
        <xdr:cNvSpPr/>
      </xdr:nvSpPr>
      <xdr:spPr>
        <a:xfrm>
          <a:off x="6474042" y="5949646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910458</xdr:colOff>
      <xdr:row>55</xdr:row>
      <xdr:rowOff>44804</xdr:rowOff>
    </xdr:from>
    <xdr:ext cx="933044" cy="337554"/>
    <xdr:sp macro="" textlink="" fLocksText="0">
      <xdr:nvSpPr>
        <xdr:cNvPr id="453" name="Gefaltete Ecke 94">
          <a:extLst>
            <a:ext uri="{FF2B5EF4-FFF2-40B4-BE49-F238E27FC236}">
              <a16:creationId xmlns:a16="http://schemas.microsoft.com/office/drawing/2014/main" id="{00000000-0008-0000-0C00-0000C5010000}"/>
            </a:ext>
          </a:extLst>
        </xdr:cNvPr>
        <xdr:cNvSpPr/>
      </xdr:nvSpPr>
      <xdr:spPr>
        <a:xfrm>
          <a:off x="7131268" y="5418218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88023</xdr:colOff>
      <xdr:row>58</xdr:row>
      <xdr:rowOff>164030</xdr:rowOff>
    </xdr:from>
    <xdr:ext cx="933044" cy="336897"/>
    <xdr:sp macro="" textlink="" fLocksText="0">
      <xdr:nvSpPr>
        <xdr:cNvPr id="454" name="Gefaltete Ecke 102">
          <a:extLst>
            <a:ext uri="{FF2B5EF4-FFF2-40B4-BE49-F238E27FC236}">
              <a16:creationId xmlns:a16="http://schemas.microsoft.com/office/drawing/2014/main" id="{00000000-0008-0000-0C00-0000C6010000}"/>
            </a:ext>
          </a:extLst>
        </xdr:cNvPr>
        <xdr:cNvSpPr/>
      </xdr:nvSpPr>
      <xdr:spPr>
        <a:xfrm>
          <a:off x="9186040" y="616806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804041</xdr:colOff>
      <xdr:row>57</xdr:row>
      <xdr:rowOff>177496</xdr:rowOff>
    </xdr:from>
    <xdr:ext cx="933044" cy="337554"/>
    <xdr:sp macro="" textlink="" fLocksText="0">
      <xdr:nvSpPr>
        <xdr:cNvPr id="455" name="Gefaltete Ecke 103">
          <a:extLst>
            <a:ext uri="{FF2B5EF4-FFF2-40B4-BE49-F238E27FC236}">
              <a16:creationId xmlns:a16="http://schemas.microsoft.com/office/drawing/2014/main" id="{00000000-0008-0000-0C00-0000C7010000}"/>
            </a:ext>
          </a:extLst>
        </xdr:cNvPr>
        <xdr:cNvSpPr/>
      </xdr:nvSpPr>
      <xdr:spPr>
        <a:xfrm>
          <a:off x="7983920" y="597132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38101</xdr:colOff>
      <xdr:row>47</xdr:row>
      <xdr:rowOff>181053</xdr:rowOff>
    </xdr:from>
    <xdr:ext cx="4670399" cy="253"/>
    <xdr:cxnSp macro="">
      <xdr:nvCxnSpPr>
        <xdr:cNvPr id="456" name="Gerader Verbinder 455">
          <a:extLst>
            <a:ext uri="{FF2B5EF4-FFF2-40B4-BE49-F238E27FC236}">
              <a16:creationId xmlns:a16="http://schemas.microsoft.com/office/drawing/2014/main" id="{00000000-0008-0000-0C00-0000C8010000}"/>
            </a:ext>
          </a:extLst>
        </xdr:cNvPr>
        <xdr:cNvCxnSpPr>
          <a:stCxn id="403" idx="1"/>
          <a:endCxn id="409" idx="2"/>
        </xdr:cNvCxnSpPr>
      </xdr:nvCxnSpPr>
      <xdr:spPr>
        <a:xfrm flipV="1">
          <a:off x="504498" y="3872812"/>
          <a:ext cx="4670399" cy="253"/>
        </a:xfrm>
        <a:prstGeom prst="line">
          <a:avLst/>
        </a:prstGeom>
        <a:ln>
          <a:solidFill>
            <a:schemeClr val="accent1">
              <a:lumMod val="75000"/>
            </a:schemeClr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8</xdr:col>
      <xdr:colOff>589347</xdr:colOff>
      <xdr:row>46</xdr:row>
      <xdr:rowOff>178676</xdr:rowOff>
    </xdr:from>
    <xdr:ext cx="727571" cy="436786"/>
    <xdr:sp macro="" textlink="">
      <xdr:nvSpPr>
        <xdr:cNvPr id="457" name="Textfeld 456">
          <a:extLst>
            <a:ext uri="{FF2B5EF4-FFF2-40B4-BE49-F238E27FC236}">
              <a16:creationId xmlns:a16="http://schemas.microsoft.com/office/drawing/2014/main" id="{00000000-0008-0000-0C00-0000C9010000}"/>
            </a:ext>
          </a:extLst>
        </xdr:cNvPr>
        <xdr:cNvSpPr txBox="1"/>
      </xdr:nvSpPr>
      <xdr:spPr>
        <a:xfrm>
          <a:off x="7769226" y="3660228"/>
          <a:ext cx="72757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Customer</a:t>
          </a:r>
          <a:b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</a:br>
          <a: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  <a:t>Jobs</a:t>
          </a:r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557759</xdr:colOff>
      <xdr:row>45</xdr:row>
      <xdr:rowOff>148786</xdr:rowOff>
    </xdr:from>
    <xdr:ext cx="1031931" cy="1000783"/>
    <xdr:sp macro="" textlink="' '!A553">
      <xdr:nvSpPr>
        <xdr:cNvPr id="458" name="Textfeld 457">
          <a:extLst>
            <a:ext uri="{FF2B5EF4-FFF2-40B4-BE49-F238E27FC236}">
              <a16:creationId xmlns:a16="http://schemas.microsoft.com/office/drawing/2014/main" id="{00000000-0008-0000-0C00-0000CA010000}"/>
            </a:ext>
          </a:extLst>
        </xdr:cNvPr>
        <xdr:cNvSpPr txBox="1"/>
      </xdr:nvSpPr>
      <xdr:spPr>
        <a:xfrm>
          <a:off x="6778569" y="3420131"/>
          <a:ext cx="1031931" cy="1000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r>
            <a:rPr lang="de-CH" sz="11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Welche Jobs/Aufgaben möchte der Kunde</a:t>
          </a:r>
          <a:r>
            <a:rPr lang="de-CH" sz="1100" b="0" baseline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 erledigen?</a:t>
          </a:r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48</xdr:row>
      <xdr:rowOff>45982</xdr:rowOff>
    </xdr:from>
    <xdr:ext cx="1057603" cy="781240"/>
    <xdr:sp macro="" textlink="">
      <xdr:nvSpPr>
        <xdr:cNvPr id="459" name="Textfeld 458">
          <a:extLst>
            <a:ext uri="{FF2B5EF4-FFF2-40B4-BE49-F238E27FC236}">
              <a16:creationId xmlns:a16="http://schemas.microsoft.com/office/drawing/2014/main" id="{00000000-0008-0000-0C00-0000CB010000}"/>
            </a:ext>
          </a:extLst>
        </xdr:cNvPr>
        <xdr:cNvSpPr txBox="1"/>
      </xdr:nvSpPr>
      <xdr:spPr>
        <a:xfrm>
          <a:off x="4092465" y="3947948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schlecht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43</xdr:row>
      <xdr:rowOff>203638</xdr:rowOff>
    </xdr:from>
    <xdr:ext cx="1057603" cy="781240"/>
    <xdr:sp macro="" textlink="">
      <xdr:nvSpPr>
        <xdr:cNvPr id="460" name="Textfeld 459">
          <a:extLst>
            <a:ext uri="{FF2B5EF4-FFF2-40B4-BE49-F238E27FC236}">
              <a16:creationId xmlns:a16="http://schemas.microsoft.com/office/drawing/2014/main" id="{00000000-0008-0000-0C00-0000CC010000}"/>
            </a:ext>
          </a:extLst>
        </xdr:cNvPr>
        <xdr:cNvSpPr txBox="1"/>
      </xdr:nvSpPr>
      <xdr:spPr>
        <a:xfrm>
          <a:off x="4092465" y="3054569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gut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11</xdr:col>
      <xdr:colOff>1076325</xdr:colOff>
      <xdr:row>63</xdr:row>
      <xdr:rowOff>47625</xdr:rowOff>
    </xdr:from>
    <xdr:ext cx="172800" cy="173457"/>
    <xdr:grpSp>
      <xdr:nvGrpSpPr>
        <xdr:cNvPr id="461" name="Gruppieren 46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CD010000}"/>
            </a:ext>
          </a:extLst>
        </xdr:cNvPr>
        <xdr:cNvGrpSpPr/>
      </xdr:nvGrpSpPr>
      <xdr:grpSpPr>
        <a:xfrm>
          <a:off x="11462385" y="13138785"/>
          <a:ext cx="172800" cy="173457"/>
          <a:chOff x="8105775" y="571500"/>
          <a:chExt cx="172800" cy="172800"/>
        </a:xfrm>
      </xdr:grpSpPr>
      <xdr:sp macro="" textlink="">
        <xdr:nvSpPr>
          <xdr:cNvPr id="462" name="Rechteck 461">
            <a:extLst>
              <a:ext uri="{FF2B5EF4-FFF2-40B4-BE49-F238E27FC236}">
                <a16:creationId xmlns:a16="http://schemas.microsoft.com/office/drawing/2014/main" id="{00000000-0008-0000-0C00-0000CE01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463" name="Textfeld 462">
            <a:extLst>
              <a:ext uri="{FF2B5EF4-FFF2-40B4-BE49-F238E27FC236}">
                <a16:creationId xmlns:a16="http://schemas.microsoft.com/office/drawing/2014/main" id="{00000000-0008-0000-0C00-0000CF01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oneCellAnchor>
  <xdr:oneCellAnchor>
    <xdr:from>
      <xdr:col>1</xdr:col>
      <xdr:colOff>38101</xdr:colOff>
      <xdr:row>65</xdr:row>
      <xdr:rowOff>85731</xdr:rowOff>
    </xdr:from>
    <xdr:ext cx="10770429" cy="5656530"/>
    <xdr:sp macro="" textlink="">
      <xdr:nvSpPr>
        <xdr:cNvPr id="464" name="Rechteck 463">
          <a:extLst>
            <a:ext uri="{FF2B5EF4-FFF2-40B4-BE49-F238E27FC236}">
              <a16:creationId xmlns:a16="http://schemas.microsoft.com/office/drawing/2014/main" id="{00000000-0008-0000-0C00-0000D0010000}"/>
            </a:ext>
          </a:extLst>
        </xdr:cNvPr>
        <xdr:cNvSpPr/>
      </xdr:nvSpPr>
      <xdr:spPr>
        <a:xfrm>
          <a:off x="504498" y="7351007"/>
          <a:ext cx="10770429" cy="565653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203238</xdr:colOff>
      <xdr:row>65</xdr:row>
      <xdr:rowOff>85224</xdr:rowOff>
    </xdr:from>
    <xdr:ext cx="4858254" cy="2307117"/>
    <xdr:cxnSp macro="">
      <xdr:nvCxnSpPr>
        <xdr:cNvPr id="465" name="Gerader Verbinder 464">
          <a:extLst>
            <a:ext uri="{FF2B5EF4-FFF2-40B4-BE49-F238E27FC236}">
              <a16:creationId xmlns:a16="http://schemas.microsoft.com/office/drawing/2014/main" id="{00000000-0008-0000-0C00-0000D1010000}"/>
            </a:ext>
          </a:extLst>
        </xdr:cNvPr>
        <xdr:cNvCxnSpPr>
          <a:stCxn id="470" idx="7"/>
        </xdr:cNvCxnSpPr>
      </xdr:nvCxnSpPr>
      <xdr:spPr>
        <a:xfrm flipV="1">
          <a:off x="6424048" y="7350500"/>
          <a:ext cx="4858254" cy="2307117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7</xdr:col>
      <xdr:colOff>203238</xdr:colOff>
      <xdr:row>81</xdr:row>
      <xdr:rowOff>71834</xdr:rowOff>
    </xdr:from>
    <xdr:ext cx="4849440" cy="2305471"/>
    <xdr:cxnSp macro="">
      <xdr:nvCxnSpPr>
        <xdr:cNvPr id="466" name="Gerader Verbinder 465">
          <a:extLst>
            <a:ext uri="{FF2B5EF4-FFF2-40B4-BE49-F238E27FC236}">
              <a16:creationId xmlns:a16="http://schemas.microsoft.com/office/drawing/2014/main" id="{00000000-0008-0000-0C00-0000D2010000}"/>
            </a:ext>
          </a:extLst>
        </xdr:cNvPr>
        <xdr:cNvCxnSpPr>
          <a:stCxn id="470" idx="5"/>
        </xdr:cNvCxnSpPr>
      </xdr:nvCxnSpPr>
      <xdr:spPr>
        <a:xfrm>
          <a:off x="6424048" y="10700420"/>
          <a:ext cx="4849440" cy="2305471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twoCellAnchor>
    <xdr:from>
      <xdr:col>5</xdr:col>
      <xdr:colOff>794070</xdr:colOff>
      <xdr:row>75</xdr:row>
      <xdr:rowOff>74300</xdr:rowOff>
    </xdr:from>
    <xdr:to>
      <xdr:col>7</xdr:col>
      <xdr:colOff>528626</xdr:colOff>
      <xdr:row>82</xdr:row>
      <xdr:rowOff>77599</xdr:rowOff>
    </xdr:to>
    <xdr:grpSp>
      <xdr:nvGrpSpPr>
        <xdr:cNvPr id="467" name="Gruppieren 466">
          <a:extLst>
            <a:ext uri="{FF2B5EF4-FFF2-40B4-BE49-F238E27FC236}">
              <a16:creationId xmlns:a16="http://schemas.microsoft.com/office/drawing/2014/main" id="{00000000-0008-0000-0C00-0000D3010000}"/>
            </a:ext>
          </a:extLst>
        </xdr:cNvPr>
        <xdr:cNvGrpSpPr/>
      </xdr:nvGrpSpPr>
      <xdr:grpSpPr>
        <a:xfrm flipH="1">
          <a:off x="5236530" y="15634340"/>
          <a:ext cx="1715756" cy="1443479"/>
          <a:chOff x="5096742" y="3135438"/>
          <a:chExt cx="1652694" cy="1474747"/>
        </a:xfrm>
      </xdr:grpSpPr>
      <xdr:sp macro="" textlink="">
        <xdr:nvSpPr>
          <xdr:cNvPr id="468" name="Rad 20">
            <a:extLst>
              <a:ext uri="{FF2B5EF4-FFF2-40B4-BE49-F238E27FC236}">
                <a16:creationId xmlns:a16="http://schemas.microsoft.com/office/drawing/2014/main" id="{00000000-0008-0000-0C00-0000D4010000}"/>
              </a:ext>
            </a:extLst>
          </xdr:cNvPr>
          <xdr:cNvSpPr/>
        </xdr:nvSpPr>
        <xdr:spPr>
          <a:xfrm>
            <a:off x="5096742" y="3703880"/>
            <a:ext cx="268096" cy="271850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469" name="Ellipse 468">
            <a:extLst>
              <a:ext uri="{FF2B5EF4-FFF2-40B4-BE49-F238E27FC236}">
                <a16:creationId xmlns:a16="http://schemas.microsoft.com/office/drawing/2014/main" id="{00000000-0008-0000-0C00-0000D5010000}"/>
              </a:ext>
            </a:extLst>
          </xdr:cNvPr>
          <xdr:cNvSpPr/>
        </xdr:nvSpPr>
        <xdr:spPr>
          <a:xfrm rot="549742">
            <a:off x="6449853" y="3858210"/>
            <a:ext cx="299583" cy="243303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470" name="Ellipse 469">
            <a:extLst>
              <a:ext uri="{FF2B5EF4-FFF2-40B4-BE49-F238E27FC236}">
                <a16:creationId xmlns:a16="http://schemas.microsoft.com/office/drawing/2014/main" id="{00000000-0008-0000-0C00-0000D6010000}"/>
              </a:ext>
            </a:extLst>
          </xdr:cNvPr>
          <xdr:cNvSpPr/>
        </xdr:nvSpPr>
        <xdr:spPr>
          <a:xfrm flipH="1">
            <a:off x="5207809" y="3135438"/>
            <a:ext cx="1463472" cy="1474747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grpSp>
        <xdr:nvGrpSpPr>
          <xdr:cNvPr id="471" name="Gruppieren 470">
            <a:extLst>
              <a:ext uri="{FF2B5EF4-FFF2-40B4-BE49-F238E27FC236}">
                <a16:creationId xmlns:a16="http://schemas.microsoft.com/office/drawing/2014/main" id="{00000000-0008-0000-0C00-0000D7010000}"/>
              </a:ext>
            </a:extLst>
          </xdr:cNvPr>
          <xdr:cNvGrpSpPr/>
        </xdr:nvGrpSpPr>
        <xdr:grpSpPr>
          <a:xfrm>
            <a:off x="6179407" y="3694067"/>
            <a:ext cx="267365" cy="270388"/>
            <a:chOff x="6553200" y="3248025"/>
            <a:chExt cx="360975" cy="360000"/>
          </a:xfrm>
        </xdr:grpSpPr>
        <xdr:sp macro="" textlink="">
          <xdr:nvSpPr>
            <xdr:cNvPr id="473" name="Ellipse 472">
              <a:extLst>
                <a:ext uri="{FF2B5EF4-FFF2-40B4-BE49-F238E27FC236}">
                  <a16:creationId xmlns:a16="http://schemas.microsoft.com/office/drawing/2014/main" id="{00000000-0008-0000-0C00-0000D901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474" name="Ellipse 473">
              <a:extLst>
                <a:ext uri="{FF2B5EF4-FFF2-40B4-BE49-F238E27FC236}">
                  <a16:creationId xmlns:a16="http://schemas.microsoft.com/office/drawing/2014/main" id="{00000000-0008-0000-0C00-0000DA01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</xdr:grpSp>
      <xdr:sp macro="" textlink="">
        <xdr:nvSpPr>
          <xdr:cNvPr id="472" name="Bogen 471">
            <a:extLst>
              <a:ext uri="{FF2B5EF4-FFF2-40B4-BE49-F238E27FC236}">
                <a16:creationId xmlns:a16="http://schemas.microsoft.com/office/drawing/2014/main" id="{00000000-0008-0000-0C00-0000D8010000}"/>
              </a:ext>
            </a:extLst>
          </xdr:cNvPr>
          <xdr:cNvSpPr/>
        </xdr:nvSpPr>
        <xdr:spPr>
          <a:xfrm rot="10476670">
            <a:off x="5878373" y="3738456"/>
            <a:ext cx="634546" cy="814650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10</xdr:col>
      <xdr:colOff>854623</xdr:colOff>
      <xdr:row>92</xdr:row>
      <xdr:rowOff>10182</xdr:rowOff>
    </xdr:from>
    <xdr:ext cx="1695450" cy="217560"/>
    <xdr:sp macro="" textlink="">
      <xdr:nvSpPr>
        <xdr:cNvPr id="475" name="ZoneTexte 3">
          <a:extLst>
            <a:ext uri="{FF2B5EF4-FFF2-40B4-BE49-F238E27FC236}">
              <a16:creationId xmlns:a16="http://schemas.microsoft.com/office/drawing/2014/main" id="{00000000-0008-0000-0C00-0000DB010000}"/>
            </a:ext>
          </a:extLst>
        </xdr:cNvPr>
        <xdr:cNvSpPr txBox="1"/>
      </xdr:nvSpPr>
      <xdr:spPr>
        <a:xfrm>
          <a:off x="9952640" y="12951044"/>
          <a:ext cx="16954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323849</xdr:colOff>
      <xdr:row>66</xdr:row>
      <xdr:rowOff>36921</xdr:rowOff>
    </xdr:from>
    <xdr:ext cx="933043" cy="336897"/>
    <xdr:sp macro="" textlink="" fLocksText="0">
      <xdr:nvSpPr>
        <xdr:cNvPr id="476" name="Gefaltete Ecke 139">
          <a:extLst>
            <a:ext uri="{FF2B5EF4-FFF2-40B4-BE49-F238E27FC236}">
              <a16:creationId xmlns:a16="http://schemas.microsoft.com/office/drawing/2014/main" id="{00000000-0008-0000-0C00-0000DC010000}"/>
            </a:ext>
          </a:extLst>
        </xdr:cNvPr>
        <xdr:cNvSpPr/>
      </xdr:nvSpPr>
      <xdr:spPr>
        <a:xfrm>
          <a:off x="1749315" y="7512404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247759</xdr:colOff>
      <xdr:row>80</xdr:row>
      <xdr:rowOff>59778</xdr:rowOff>
    </xdr:from>
    <xdr:ext cx="452105" cy="265874"/>
    <xdr:sp macro="" textlink="">
      <xdr:nvSpPr>
        <xdr:cNvPr id="477" name="Textfeld 476">
          <a:extLst>
            <a:ext uri="{FF2B5EF4-FFF2-40B4-BE49-F238E27FC236}">
              <a16:creationId xmlns:a16="http://schemas.microsoft.com/office/drawing/2014/main" id="{00000000-0008-0000-0C00-0000DD010000}"/>
            </a:ext>
          </a:extLst>
        </xdr:cNvPr>
        <xdr:cNvSpPr txBox="1"/>
      </xdr:nvSpPr>
      <xdr:spPr>
        <a:xfrm>
          <a:off x="3591362" y="10478157"/>
          <a:ext cx="452105" cy="2658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PAIN</a:t>
          </a:r>
        </a:p>
      </xdr:txBody>
    </xdr:sp>
    <xdr:clientData/>
  </xdr:oneCellAnchor>
  <xdr:oneCellAnchor>
    <xdr:from>
      <xdr:col>4</xdr:col>
      <xdr:colOff>247759</xdr:colOff>
      <xdr:row>76</xdr:row>
      <xdr:rowOff>1314</xdr:rowOff>
    </xdr:from>
    <xdr:ext cx="471604" cy="265217"/>
    <xdr:sp macro="" textlink="">
      <xdr:nvSpPr>
        <xdr:cNvPr id="478" name="Textfeld 477">
          <a:extLst>
            <a:ext uri="{FF2B5EF4-FFF2-40B4-BE49-F238E27FC236}">
              <a16:creationId xmlns:a16="http://schemas.microsoft.com/office/drawing/2014/main" id="{00000000-0008-0000-0C00-0000DE010000}"/>
            </a:ext>
          </a:extLst>
        </xdr:cNvPr>
        <xdr:cNvSpPr txBox="1"/>
      </xdr:nvSpPr>
      <xdr:spPr>
        <a:xfrm>
          <a:off x="3591362" y="9578866"/>
          <a:ext cx="471604" cy="26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GAIN</a:t>
          </a:r>
        </a:p>
      </xdr:txBody>
    </xdr:sp>
    <xdr:clientData/>
  </xdr:oneCellAnchor>
  <xdr:oneCellAnchor>
    <xdr:from>
      <xdr:col>3</xdr:col>
      <xdr:colOff>571499</xdr:colOff>
      <xdr:row>66</xdr:row>
      <xdr:rowOff>179796</xdr:rowOff>
    </xdr:from>
    <xdr:ext cx="933044" cy="337554"/>
    <xdr:sp macro="" textlink="" fLocksText="0">
      <xdr:nvSpPr>
        <xdr:cNvPr id="479" name="Gefaltete Ecke 166">
          <a:extLst>
            <a:ext uri="{FF2B5EF4-FFF2-40B4-BE49-F238E27FC236}">
              <a16:creationId xmlns:a16="http://schemas.microsoft.com/office/drawing/2014/main" id="{00000000-0008-0000-0C00-0000DF010000}"/>
            </a:ext>
          </a:extLst>
        </xdr:cNvPr>
        <xdr:cNvSpPr/>
      </xdr:nvSpPr>
      <xdr:spPr>
        <a:xfrm>
          <a:off x="2956033" y="765527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142874</xdr:colOff>
      <xdr:row>69</xdr:row>
      <xdr:rowOff>141696</xdr:rowOff>
    </xdr:from>
    <xdr:ext cx="933044" cy="337553"/>
    <xdr:sp macro="" textlink="" fLocksText="0">
      <xdr:nvSpPr>
        <xdr:cNvPr id="480" name="Gefaltete Ecke 167">
          <a:extLst>
            <a:ext uri="{FF2B5EF4-FFF2-40B4-BE49-F238E27FC236}">
              <a16:creationId xmlns:a16="http://schemas.microsoft.com/office/drawing/2014/main" id="{00000000-0008-0000-0C00-0000E0010000}"/>
            </a:ext>
          </a:extLst>
        </xdr:cNvPr>
        <xdr:cNvSpPr/>
      </xdr:nvSpPr>
      <xdr:spPr>
        <a:xfrm>
          <a:off x="3486477" y="82477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247649</xdr:colOff>
      <xdr:row>66</xdr:row>
      <xdr:rowOff>36921</xdr:rowOff>
    </xdr:from>
    <xdr:ext cx="933044" cy="336897"/>
    <xdr:sp macro="" textlink="" fLocksText="0">
      <xdr:nvSpPr>
        <xdr:cNvPr id="481" name="Gefaltete Ecke 39">
          <a:extLst>
            <a:ext uri="{FF2B5EF4-FFF2-40B4-BE49-F238E27FC236}">
              <a16:creationId xmlns:a16="http://schemas.microsoft.com/office/drawing/2014/main" id="{00000000-0008-0000-0C00-0000E1010000}"/>
            </a:ext>
          </a:extLst>
        </xdr:cNvPr>
        <xdr:cNvSpPr/>
      </xdr:nvSpPr>
      <xdr:spPr>
        <a:xfrm>
          <a:off x="4550321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723899</xdr:colOff>
      <xdr:row>72</xdr:row>
      <xdr:rowOff>65496</xdr:rowOff>
    </xdr:from>
    <xdr:ext cx="933044" cy="336897"/>
    <xdr:sp macro="" textlink="" fLocksText="0">
      <xdr:nvSpPr>
        <xdr:cNvPr id="482" name="Gefaltete Ecke 40">
          <a:extLst>
            <a:ext uri="{FF2B5EF4-FFF2-40B4-BE49-F238E27FC236}">
              <a16:creationId xmlns:a16="http://schemas.microsoft.com/office/drawing/2014/main" id="{00000000-0008-0000-0C00-0000E2010000}"/>
            </a:ext>
          </a:extLst>
        </xdr:cNvPr>
        <xdr:cNvSpPr/>
      </xdr:nvSpPr>
      <xdr:spPr>
        <a:xfrm>
          <a:off x="4067502" y="8802220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933449</xdr:colOff>
      <xdr:row>66</xdr:row>
      <xdr:rowOff>170271</xdr:rowOff>
    </xdr:from>
    <xdr:ext cx="933044" cy="337554"/>
    <xdr:sp macro="" textlink="" fLocksText="0">
      <xdr:nvSpPr>
        <xdr:cNvPr id="483" name="Gefaltete Ecke 41">
          <a:extLst>
            <a:ext uri="{FF2B5EF4-FFF2-40B4-BE49-F238E27FC236}">
              <a16:creationId xmlns:a16="http://schemas.microsoft.com/office/drawing/2014/main" id="{00000000-0008-0000-0C00-0000E3010000}"/>
            </a:ext>
          </a:extLst>
        </xdr:cNvPr>
        <xdr:cNvSpPr/>
      </xdr:nvSpPr>
      <xdr:spPr>
        <a:xfrm>
          <a:off x="6195190" y="764575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379685</xdr:colOff>
      <xdr:row>70</xdr:row>
      <xdr:rowOff>173885</xdr:rowOff>
    </xdr:from>
    <xdr:ext cx="933044" cy="337553"/>
    <xdr:sp macro="" textlink="" fLocksText="0">
      <xdr:nvSpPr>
        <xdr:cNvPr id="484" name="Gefaltete Ecke 42">
          <a:extLst>
            <a:ext uri="{FF2B5EF4-FFF2-40B4-BE49-F238E27FC236}">
              <a16:creationId xmlns:a16="http://schemas.microsoft.com/office/drawing/2014/main" id="{00000000-0008-0000-0C00-0000E4010000}"/>
            </a:ext>
          </a:extLst>
        </xdr:cNvPr>
        <xdr:cNvSpPr/>
      </xdr:nvSpPr>
      <xdr:spPr>
        <a:xfrm>
          <a:off x="5641426" y="8490195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739336</xdr:colOff>
      <xdr:row>70</xdr:row>
      <xdr:rowOff>57285</xdr:rowOff>
    </xdr:from>
    <xdr:ext cx="933044" cy="337554"/>
    <xdr:sp macro="" textlink="" fLocksText="0">
      <xdr:nvSpPr>
        <xdr:cNvPr id="485" name="Gefaltete Ecke 52">
          <a:extLst>
            <a:ext uri="{FF2B5EF4-FFF2-40B4-BE49-F238E27FC236}">
              <a16:creationId xmlns:a16="http://schemas.microsoft.com/office/drawing/2014/main" id="{00000000-0008-0000-0C00-0000E5010000}"/>
            </a:ext>
          </a:extLst>
        </xdr:cNvPr>
        <xdr:cNvSpPr/>
      </xdr:nvSpPr>
      <xdr:spPr>
        <a:xfrm>
          <a:off x="6960146" y="837359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476249</xdr:colOff>
      <xdr:row>66</xdr:row>
      <xdr:rowOff>36921</xdr:rowOff>
    </xdr:from>
    <xdr:ext cx="933044" cy="336897"/>
    <xdr:sp macro="" textlink="" fLocksText="0">
      <xdr:nvSpPr>
        <xdr:cNvPr id="486" name="Gefaltete Ecke 53">
          <a:extLst>
            <a:ext uri="{FF2B5EF4-FFF2-40B4-BE49-F238E27FC236}">
              <a16:creationId xmlns:a16="http://schemas.microsoft.com/office/drawing/2014/main" id="{00000000-0008-0000-0C00-0000E6010000}"/>
            </a:ext>
          </a:extLst>
        </xdr:cNvPr>
        <xdr:cNvSpPr/>
      </xdr:nvSpPr>
      <xdr:spPr>
        <a:xfrm>
          <a:off x="7656128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709447</xdr:colOff>
      <xdr:row>66</xdr:row>
      <xdr:rowOff>181438</xdr:rowOff>
    </xdr:from>
    <xdr:ext cx="933044" cy="336897"/>
    <xdr:sp macro="" textlink="" fLocksText="0">
      <xdr:nvSpPr>
        <xdr:cNvPr id="487" name="Gefaltete Ecke 54">
          <a:extLst>
            <a:ext uri="{FF2B5EF4-FFF2-40B4-BE49-F238E27FC236}">
              <a16:creationId xmlns:a16="http://schemas.microsoft.com/office/drawing/2014/main" id="{00000000-0008-0000-0C00-0000E7010000}"/>
            </a:ext>
          </a:extLst>
        </xdr:cNvPr>
        <xdr:cNvSpPr/>
      </xdr:nvSpPr>
      <xdr:spPr>
        <a:xfrm>
          <a:off x="8848395" y="765692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157326</xdr:colOff>
      <xdr:row>67</xdr:row>
      <xdr:rowOff>201802</xdr:rowOff>
    </xdr:from>
    <xdr:ext cx="933044" cy="337553"/>
    <xdr:sp macro="" textlink="" fLocksText="0">
      <xdr:nvSpPr>
        <xdr:cNvPr id="488" name="Gefaltete Ecke 56">
          <a:extLst>
            <a:ext uri="{FF2B5EF4-FFF2-40B4-BE49-F238E27FC236}">
              <a16:creationId xmlns:a16="http://schemas.microsoft.com/office/drawing/2014/main" id="{00000000-0008-0000-0C00-0000E8010000}"/>
            </a:ext>
          </a:extLst>
        </xdr:cNvPr>
        <xdr:cNvSpPr/>
      </xdr:nvSpPr>
      <xdr:spPr>
        <a:xfrm>
          <a:off x="623723" y="7887492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395123</xdr:colOff>
      <xdr:row>71</xdr:row>
      <xdr:rowOff>60898</xdr:rowOff>
    </xdr:from>
    <xdr:ext cx="933044" cy="337554"/>
    <xdr:sp macro="" textlink="" fLocksText="0">
      <xdr:nvSpPr>
        <xdr:cNvPr id="489" name="Gefaltete Ecke 60">
          <a:extLst>
            <a:ext uri="{FF2B5EF4-FFF2-40B4-BE49-F238E27FC236}">
              <a16:creationId xmlns:a16="http://schemas.microsoft.com/office/drawing/2014/main" id="{00000000-0008-0000-0C00-0000E9010000}"/>
            </a:ext>
          </a:extLst>
        </xdr:cNvPr>
        <xdr:cNvSpPr/>
      </xdr:nvSpPr>
      <xdr:spPr>
        <a:xfrm>
          <a:off x="861520" y="858741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517962</xdr:colOff>
      <xdr:row>75</xdr:row>
      <xdr:rowOff>143995</xdr:rowOff>
    </xdr:from>
    <xdr:ext cx="933044" cy="337554"/>
    <xdr:sp macro="" textlink="" fLocksText="0">
      <xdr:nvSpPr>
        <xdr:cNvPr id="490" name="Gefaltete Ecke 61">
          <a:extLst>
            <a:ext uri="{FF2B5EF4-FFF2-40B4-BE49-F238E27FC236}">
              <a16:creationId xmlns:a16="http://schemas.microsoft.com/office/drawing/2014/main" id="{00000000-0008-0000-0C00-0000EA010000}"/>
            </a:ext>
          </a:extLst>
        </xdr:cNvPr>
        <xdr:cNvSpPr/>
      </xdr:nvSpPr>
      <xdr:spPr>
        <a:xfrm>
          <a:off x="984359" y="951134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792216</xdr:colOff>
      <xdr:row>70</xdr:row>
      <xdr:rowOff>106224</xdr:rowOff>
    </xdr:from>
    <xdr:ext cx="933044" cy="336897"/>
    <xdr:sp macro="" textlink="" fLocksText="0">
      <xdr:nvSpPr>
        <xdr:cNvPr id="491" name="Gefaltete Ecke 62">
          <a:extLst>
            <a:ext uri="{FF2B5EF4-FFF2-40B4-BE49-F238E27FC236}">
              <a16:creationId xmlns:a16="http://schemas.microsoft.com/office/drawing/2014/main" id="{00000000-0008-0000-0C00-0000EB010000}"/>
            </a:ext>
          </a:extLst>
        </xdr:cNvPr>
        <xdr:cNvSpPr/>
      </xdr:nvSpPr>
      <xdr:spPr>
        <a:xfrm>
          <a:off x="2217682" y="842253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540625</xdr:colOff>
      <xdr:row>79</xdr:row>
      <xdr:rowOff>135126</xdr:rowOff>
    </xdr:from>
    <xdr:ext cx="933043" cy="337554"/>
    <xdr:sp macro="" textlink="" fLocksText="0">
      <xdr:nvSpPr>
        <xdr:cNvPr id="492" name="Gefaltete Ecke 63">
          <a:extLst>
            <a:ext uri="{FF2B5EF4-FFF2-40B4-BE49-F238E27FC236}">
              <a16:creationId xmlns:a16="http://schemas.microsoft.com/office/drawing/2014/main" id="{00000000-0008-0000-0C00-0000EC010000}"/>
            </a:ext>
          </a:extLst>
        </xdr:cNvPr>
        <xdr:cNvSpPr/>
      </xdr:nvSpPr>
      <xdr:spPr>
        <a:xfrm>
          <a:off x="1966091" y="10343298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244036</xdr:colOff>
      <xdr:row>81</xdr:row>
      <xdr:rowOff>149579</xdr:rowOff>
    </xdr:from>
    <xdr:ext cx="933044" cy="337554"/>
    <xdr:sp macro="" textlink="" fLocksText="0">
      <xdr:nvSpPr>
        <xdr:cNvPr id="493" name="Gefaltete Ecke 64">
          <a:extLst>
            <a:ext uri="{FF2B5EF4-FFF2-40B4-BE49-F238E27FC236}">
              <a16:creationId xmlns:a16="http://schemas.microsoft.com/office/drawing/2014/main" id="{00000000-0008-0000-0C00-0000ED010000}"/>
            </a:ext>
          </a:extLst>
        </xdr:cNvPr>
        <xdr:cNvSpPr/>
      </xdr:nvSpPr>
      <xdr:spPr>
        <a:xfrm>
          <a:off x="710433" y="1077816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759370</xdr:colOff>
      <xdr:row>83</xdr:row>
      <xdr:rowOff>70751</xdr:rowOff>
    </xdr:from>
    <xdr:ext cx="933044" cy="337554"/>
    <xdr:sp macro="" textlink="" fLocksText="0">
      <xdr:nvSpPr>
        <xdr:cNvPr id="494" name="Gefaltete Ecke 65">
          <a:extLst>
            <a:ext uri="{FF2B5EF4-FFF2-40B4-BE49-F238E27FC236}">
              <a16:creationId xmlns:a16="http://schemas.microsoft.com/office/drawing/2014/main" id="{00000000-0008-0000-0C00-0000EE010000}"/>
            </a:ext>
          </a:extLst>
        </xdr:cNvPr>
        <xdr:cNvSpPr/>
      </xdr:nvSpPr>
      <xdr:spPr>
        <a:xfrm>
          <a:off x="2184836" y="1111975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247649</xdr:colOff>
      <xdr:row>86</xdr:row>
      <xdr:rowOff>208371</xdr:rowOff>
    </xdr:from>
    <xdr:ext cx="933044" cy="337554"/>
    <xdr:sp macro="" textlink="" fLocksText="0">
      <xdr:nvSpPr>
        <xdr:cNvPr id="495" name="Gefaltete Ecke 66">
          <a:extLst>
            <a:ext uri="{FF2B5EF4-FFF2-40B4-BE49-F238E27FC236}">
              <a16:creationId xmlns:a16="http://schemas.microsoft.com/office/drawing/2014/main" id="{00000000-0008-0000-0C00-0000EF010000}"/>
            </a:ext>
          </a:extLst>
        </xdr:cNvPr>
        <xdr:cNvSpPr/>
      </xdr:nvSpPr>
      <xdr:spPr>
        <a:xfrm>
          <a:off x="714046" y="11887992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167837</xdr:colOff>
      <xdr:row>74</xdr:row>
      <xdr:rowOff>72394</xdr:rowOff>
    </xdr:from>
    <xdr:ext cx="933043" cy="337554"/>
    <xdr:sp macro="" textlink="" fLocksText="0">
      <xdr:nvSpPr>
        <xdr:cNvPr id="496" name="Gefaltete Ecke 67">
          <a:extLst>
            <a:ext uri="{FF2B5EF4-FFF2-40B4-BE49-F238E27FC236}">
              <a16:creationId xmlns:a16="http://schemas.microsoft.com/office/drawing/2014/main" id="{00000000-0008-0000-0C00-0000F0010000}"/>
            </a:ext>
          </a:extLst>
        </xdr:cNvPr>
        <xdr:cNvSpPr/>
      </xdr:nvSpPr>
      <xdr:spPr>
        <a:xfrm>
          <a:off x="2552371" y="9229532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9524</xdr:colOff>
      <xdr:row>72</xdr:row>
      <xdr:rowOff>17871</xdr:rowOff>
    </xdr:from>
    <xdr:ext cx="936000" cy="336897"/>
    <xdr:sp macro="" textlink="" fLocksText="0">
      <xdr:nvSpPr>
        <xdr:cNvPr id="497" name="Gefaltete Ecke 75">
          <a:extLst>
            <a:ext uri="{FF2B5EF4-FFF2-40B4-BE49-F238E27FC236}">
              <a16:creationId xmlns:a16="http://schemas.microsoft.com/office/drawing/2014/main" id="{00000000-0008-0000-0C00-0000F1010000}"/>
            </a:ext>
          </a:extLst>
        </xdr:cNvPr>
        <xdr:cNvSpPr/>
      </xdr:nvSpPr>
      <xdr:spPr>
        <a:xfrm>
          <a:off x="9107541" y="8754595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327462</xdr:colOff>
      <xdr:row>74</xdr:row>
      <xdr:rowOff>74036</xdr:rowOff>
    </xdr:from>
    <xdr:ext cx="933044" cy="336897"/>
    <xdr:sp macro="" textlink="" fLocksText="0">
      <xdr:nvSpPr>
        <xdr:cNvPr id="498" name="Gefaltete Ecke 76">
          <a:extLst>
            <a:ext uri="{FF2B5EF4-FFF2-40B4-BE49-F238E27FC236}">
              <a16:creationId xmlns:a16="http://schemas.microsoft.com/office/drawing/2014/main" id="{00000000-0008-0000-0C00-0000F2010000}"/>
            </a:ext>
          </a:extLst>
        </xdr:cNvPr>
        <xdr:cNvSpPr/>
      </xdr:nvSpPr>
      <xdr:spPr>
        <a:xfrm>
          <a:off x="7507341" y="923117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85724</xdr:colOff>
      <xdr:row>78</xdr:row>
      <xdr:rowOff>170271</xdr:rowOff>
    </xdr:from>
    <xdr:ext cx="936000" cy="337553"/>
    <xdr:sp macro="" textlink="" fLocksText="0">
      <xdr:nvSpPr>
        <xdr:cNvPr id="499" name="Gefaltete Ecke 77">
          <a:extLst>
            <a:ext uri="{FF2B5EF4-FFF2-40B4-BE49-F238E27FC236}">
              <a16:creationId xmlns:a16="http://schemas.microsoft.com/office/drawing/2014/main" id="{00000000-0008-0000-0C00-0000F3010000}"/>
            </a:ext>
          </a:extLst>
        </xdr:cNvPr>
        <xdr:cNvSpPr/>
      </xdr:nvSpPr>
      <xdr:spPr>
        <a:xfrm>
          <a:off x="10142810" y="10168237"/>
          <a:ext cx="936000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123824</xdr:colOff>
      <xdr:row>69</xdr:row>
      <xdr:rowOff>46446</xdr:rowOff>
    </xdr:from>
    <xdr:ext cx="936000" cy="336896"/>
    <xdr:sp macro="" textlink="" fLocksText="0">
      <xdr:nvSpPr>
        <xdr:cNvPr id="500" name="Gefaltete Ecke 78">
          <a:extLst>
            <a:ext uri="{FF2B5EF4-FFF2-40B4-BE49-F238E27FC236}">
              <a16:creationId xmlns:a16="http://schemas.microsoft.com/office/drawing/2014/main" id="{00000000-0008-0000-0C00-0000F4010000}"/>
            </a:ext>
          </a:extLst>
        </xdr:cNvPr>
        <xdr:cNvSpPr/>
      </xdr:nvSpPr>
      <xdr:spPr>
        <a:xfrm>
          <a:off x="10180910" y="8152549"/>
          <a:ext cx="936000" cy="33689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383298</xdr:colOff>
      <xdr:row>78</xdr:row>
      <xdr:rowOff>109507</xdr:rowOff>
    </xdr:from>
    <xdr:ext cx="933044" cy="337554"/>
    <xdr:sp macro="" textlink="" fLocksText="0">
      <xdr:nvSpPr>
        <xdr:cNvPr id="501" name="Gefaltete Ecke 80">
          <a:extLst>
            <a:ext uri="{FF2B5EF4-FFF2-40B4-BE49-F238E27FC236}">
              <a16:creationId xmlns:a16="http://schemas.microsoft.com/office/drawing/2014/main" id="{00000000-0008-0000-0C00-0000F5010000}"/>
            </a:ext>
          </a:extLst>
        </xdr:cNvPr>
        <xdr:cNvSpPr/>
      </xdr:nvSpPr>
      <xdr:spPr>
        <a:xfrm>
          <a:off x="8522246" y="10107473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28574</xdr:colOff>
      <xdr:row>82</xdr:row>
      <xdr:rowOff>141696</xdr:rowOff>
    </xdr:from>
    <xdr:ext cx="933044" cy="337554"/>
    <xdr:sp macro="" textlink="" fLocksText="0">
      <xdr:nvSpPr>
        <xdr:cNvPr id="502" name="Gefaltete Ecke 81">
          <a:extLst>
            <a:ext uri="{FF2B5EF4-FFF2-40B4-BE49-F238E27FC236}">
              <a16:creationId xmlns:a16="http://schemas.microsoft.com/office/drawing/2014/main" id="{00000000-0008-0000-0C00-0000F6010000}"/>
            </a:ext>
          </a:extLst>
        </xdr:cNvPr>
        <xdr:cNvSpPr/>
      </xdr:nvSpPr>
      <xdr:spPr>
        <a:xfrm>
          <a:off x="8167522" y="1098048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758387</xdr:colOff>
      <xdr:row>83</xdr:row>
      <xdr:rowOff>20170</xdr:rowOff>
    </xdr:from>
    <xdr:ext cx="936000" cy="336897"/>
    <xdr:sp macro="" textlink="" fLocksText="0">
      <xdr:nvSpPr>
        <xdr:cNvPr id="503" name="Gefaltete Ecke 82">
          <a:extLst>
            <a:ext uri="{FF2B5EF4-FFF2-40B4-BE49-F238E27FC236}">
              <a16:creationId xmlns:a16="http://schemas.microsoft.com/office/drawing/2014/main" id="{00000000-0008-0000-0C00-0000F7010000}"/>
            </a:ext>
          </a:extLst>
        </xdr:cNvPr>
        <xdr:cNvSpPr/>
      </xdr:nvSpPr>
      <xdr:spPr>
        <a:xfrm>
          <a:off x="9856404" y="11069170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47624</xdr:colOff>
      <xdr:row>87</xdr:row>
      <xdr:rowOff>36921</xdr:rowOff>
    </xdr:from>
    <xdr:ext cx="936000" cy="336897"/>
    <xdr:sp macro="" textlink="" fLocksText="0">
      <xdr:nvSpPr>
        <xdr:cNvPr id="504" name="Gefaltete Ecke 83">
          <a:extLst>
            <a:ext uri="{FF2B5EF4-FFF2-40B4-BE49-F238E27FC236}">
              <a16:creationId xmlns:a16="http://schemas.microsoft.com/office/drawing/2014/main" id="{00000000-0008-0000-0C00-0000F8010000}"/>
            </a:ext>
          </a:extLst>
        </xdr:cNvPr>
        <xdr:cNvSpPr/>
      </xdr:nvSpPr>
      <xdr:spPr>
        <a:xfrm>
          <a:off x="10104710" y="1192674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447674</xdr:colOff>
      <xdr:row>75</xdr:row>
      <xdr:rowOff>84546</xdr:rowOff>
    </xdr:from>
    <xdr:ext cx="933044" cy="337554"/>
    <xdr:sp macro="" textlink="" fLocksText="0">
      <xdr:nvSpPr>
        <xdr:cNvPr id="505" name="Gefaltete Ecke 84">
          <a:extLst>
            <a:ext uri="{FF2B5EF4-FFF2-40B4-BE49-F238E27FC236}">
              <a16:creationId xmlns:a16="http://schemas.microsoft.com/office/drawing/2014/main" id="{00000000-0008-0000-0C00-0000F9010000}"/>
            </a:ext>
          </a:extLst>
        </xdr:cNvPr>
        <xdr:cNvSpPr/>
      </xdr:nvSpPr>
      <xdr:spPr>
        <a:xfrm>
          <a:off x="9545691" y="945189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114299</xdr:colOff>
      <xdr:row>90</xdr:row>
      <xdr:rowOff>17871</xdr:rowOff>
    </xdr:from>
    <xdr:ext cx="933043" cy="336897"/>
    <xdr:sp macro="" textlink="" fLocksText="0">
      <xdr:nvSpPr>
        <xdr:cNvPr id="506" name="Gefaltete Ecke 85">
          <a:extLst>
            <a:ext uri="{FF2B5EF4-FFF2-40B4-BE49-F238E27FC236}">
              <a16:creationId xmlns:a16="http://schemas.microsoft.com/office/drawing/2014/main" id="{00000000-0008-0000-0C00-0000FA010000}"/>
            </a:ext>
          </a:extLst>
        </xdr:cNvPr>
        <xdr:cNvSpPr/>
      </xdr:nvSpPr>
      <xdr:spPr>
        <a:xfrm>
          <a:off x="1539765" y="12538319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650655</xdr:colOff>
      <xdr:row>83</xdr:row>
      <xdr:rowOff>47103</xdr:rowOff>
    </xdr:from>
    <xdr:ext cx="933044" cy="336897"/>
    <xdr:sp macro="" textlink="" fLocksText="0">
      <xdr:nvSpPr>
        <xdr:cNvPr id="507" name="Gefaltete Ecke 87">
          <a:extLst>
            <a:ext uri="{FF2B5EF4-FFF2-40B4-BE49-F238E27FC236}">
              <a16:creationId xmlns:a16="http://schemas.microsoft.com/office/drawing/2014/main" id="{00000000-0008-0000-0C00-0000FB010000}"/>
            </a:ext>
          </a:extLst>
        </xdr:cNvPr>
        <xdr:cNvSpPr/>
      </xdr:nvSpPr>
      <xdr:spPr>
        <a:xfrm>
          <a:off x="3994258" y="11096103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323849</xdr:colOff>
      <xdr:row>87</xdr:row>
      <xdr:rowOff>94071</xdr:rowOff>
    </xdr:from>
    <xdr:ext cx="933044" cy="337553"/>
    <xdr:sp macro="" textlink="" fLocksText="0">
      <xdr:nvSpPr>
        <xdr:cNvPr id="508" name="Gefaltete Ecke 88">
          <a:extLst>
            <a:ext uri="{FF2B5EF4-FFF2-40B4-BE49-F238E27FC236}">
              <a16:creationId xmlns:a16="http://schemas.microsoft.com/office/drawing/2014/main" id="{00000000-0008-0000-0C00-0000FC010000}"/>
            </a:ext>
          </a:extLst>
        </xdr:cNvPr>
        <xdr:cNvSpPr/>
      </xdr:nvSpPr>
      <xdr:spPr>
        <a:xfrm>
          <a:off x="2708383" y="119838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819149</xdr:colOff>
      <xdr:row>87</xdr:row>
      <xdr:rowOff>170271</xdr:rowOff>
    </xdr:from>
    <xdr:ext cx="933044" cy="337553"/>
    <xdr:sp macro="" textlink="" fLocksText="0">
      <xdr:nvSpPr>
        <xdr:cNvPr id="509" name="Gefaltete Ecke 89">
          <a:extLst>
            <a:ext uri="{FF2B5EF4-FFF2-40B4-BE49-F238E27FC236}">
              <a16:creationId xmlns:a16="http://schemas.microsoft.com/office/drawing/2014/main" id="{00000000-0008-0000-0C00-0000FD010000}"/>
            </a:ext>
          </a:extLst>
        </xdr:cNvPr>
        <xdr:cNvSpPr/>
      </xdr:nvSpPr>
      <xdr:spPr>
        <a:xfrm>
          <a:off x="4162752" y="120600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9524</xdr:colOff>
      <xdr:row>90</xdr:row>
      <xdr:rowOff>17871</xdr:rowOff>
    </xdr:from>
    <xdr:ext cx="936000" cy="336897"/>
    <xdr:sp macro="" textlink="" fLocksText="0">
      <xdr:nvSpPr>
        <xdr:cNvPr id="510" name="Gefaltete Ecke 90">
          <a:extLst>
            <a:ext uri="{FF2B5EF4-FFF2-40B4-BE49-F238E27FC236}">
              <a16:creationId xmlns:a16="http://schemas.microsoft.com/office/drawing/2014/main" id="{00000000-0008-0000-0C00-0000FE010000}"/>
            </a:ext>
          </a:extLst>
        </xdr:cNvPr>
        <xdr:cNvSpPr/>
      </xdr:nvSpPr>
      <xdr:spPr>
        <a:xfrm>
          <a:off x="3353127" y="1253831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133349</xdr:colOff>
      <xdr:row>90</xdr:row>
      <xdr:rowOff>65496</xdr:rowOff>
    </xdr:from>
    <xdr:ext cx="933044" cy="336897"/>
    <xdr:sp macro="" textlink="" fLocksText="0">
      <xdr:nvSpPr>
        <xdr:cNvPr id="511" name="Gefaltete Ecke 91">
          <a:extLst>
            <a:ext uri="{FF2B5EF4-FFF2-40B4-BE49-F238E27FC236}">
              <a16:creationId xmlns:a16="http://schemas.microsoft.com/office/drawing/2014/main" id="{00000000-0008-0000-0C00-0000FF010000}"/>
            </a:ext>
          </a:extLst>
        </xdr:cNvPr>
        <xdr:cNvSpPr/>
      </xdr:nvSpPr>
      <xdr:spPr>
        <a:xfrm>
          <a:off x="5395090" y="1258594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293631</xdr:colOff>
      <xdr:row>84</xdr:row>
      <xdr:rowOff>123960</xdr:rowOff>
    </xdr:from>
    <xdr:ext cx="933044" cy="337554"/>
    <xdr:sp macro="" textlink="" fLocksText="0">
      <xdr:nvSpPr>
        <xdr:cNvPr id="512" name="Gefaltete Ecke 92">
          <a:extLst>
            <a:ext uri="{FF2B5EF4-FFF2-40B4-BE49-F238E27FC236}">
              <a16:creationId xmlns:a16="http://schemas.microsoft.com/office/drawing/2014/main" id="{00000000-0008-0000-0C00-000000020000}"/>
            </a:ext>
          </a:extLst>
        </xdr:cNvPr>
        <xdr:cNvSpPr/>
      </xdr:nvSpPr>
      <xdr:spPr>
        <a:xfrm>
          <a:off x="5555372" y="11383167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253232</xdr:colOff>
      <xdr:row>88</xdr:row>
      <xdr:rowOff>155818</xdr:rowOff>
    </xdr:from>
    <xdr:ext cx="933044" cy="336897"/>
    <xdr:sp macro="" textlink="" fLocksText="0">
      <xdr:nvSpPr>
        <xdr:cNvPr id="513" name="Gefaltete Ecke 93">
          <a:extLst>
            <a:ext uri="{FF2B5EF4-FFF2-40B4-BE49-F238E27FC236}">
              <a16:creationId xmlns:a16="http://schemas.microsoft.com/office/drawing/2014/main" id="{00000000-0008-0000-0C00-000001020000}"/>
            </a:ext>
          </a:extLst>
        </xdr:cNvPr>
        <xdr:cNvSpPr/>
      </xdr:nvSpPr>
      <xdr:spPr>
        <a:xfrm>
          <a:off x="6474042" y="12255852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910458</xdr:colOff>
      <xdr:row>86</xdr:row>
      <xdr:rowOff>44804</xdr:rowOff>
    </xdr:from>
    <xdr:ext cx="933044" cy="337554"/>
    <xdr:sp macro="" textlink="" fLocksText="0">
      <xdr:nvSpPr>
        <xdr:cNvPr id="514" name="Gefaltete Ecke 94">
          <a:extLst>
            <a:ext uri="{FF2B5EF4-FFF2-40B4-BE49-F238E27FC236}">
              <a16:creationId xmlns:a16="http://schemas.microsoft.com/office/drawing/2014/main" id="{00000000-0008-0000-0C00-000002020000}"/>
            </a:ext>
          </a:extLst>
        </xdr:cNvPr>
        <xdr:cNvSpPr/>
      </xdr:nvSpPr>
      <xdr:spPr>
        <a:xfrm>
          <a:off x="7131268" y="1172442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88023</xdr:colOff>
      <xdr:row>89</xdr:row>
      <xdr:rowOff>164030</xdr:rowOff>
    </xdr:from>
    <xdr:ext cx="933044" cy="336897"/>
    <xdr:sp macro="" textlink="" fLocksText="0">
      <xdr:nvSpPr>
        <xdr:cNvPr id="515" name="Gefaltete Ecke 102">
          <a:extLst>
            <a:ext uri="{FF2B5EF4-FFF2-40B4-BE49-F238E27FC236}">
              <a16:creationId xmlns:a16="http://schemas.microsoft.com/office/drawing/2014/main" id="{00000000-0008-0000-0C00-000003020000}"/>
            </a:ext>
          </a:extLst>
        </xdr:cNvPr>
        <xdr:cNvSpPr/>
      </xdr:nvSpPr>
      <xdr:spPr>
        <a:xfrm>
          <a:off x="9186040" y="1247427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804041</xdr:colOff>
      <xdr:row>88</xdr:row>
      <xdr:rowOff>177496</xdr:rowOff>
    </xdr:from>
    <xdr:ext cx="933044" cy="337554"/>
    <xdr:sp macro="" textlink="" fLocksText="0">
      <xdr:nvSpPr>
        <xdr:cNvPr id="516" name="Gefaltete Ecke 103">
          <a:extLst>
            <a:ext uri="{FF2B5EF4-FFF2-40B4-BE49-F238E27FC236}">
              <a16:creationId xmlns:a16="http://schemas.microsoft.com/office/drawing/2014/main" id="{00000000-0008-0000-0C00-000004020000}"/>
            </a:ext>
          </a:extLst>
        </xdr:cNvPr>
        <xdr:cNvSpPr/>
      </xdr:nvSpPr>
      <xdr:spPr>
        <a:xfrm>
          <a:off x="7983920" y="1227753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38101</xdr:colOff>
      <xdr:row>78</xdr:row>
      <xdr:rowOff>181053</xdr:rowOff>
    </xdr:from>
    <xdr:ext cx="4670399" cy="253"/>
    <xdr:cxnSp macro="">
      <xdr:nvCxnSpPr>
        <xdr:cNvPr id="517" name="Gerader Verbinder 516">
          <a:extLst>
            <a:ext uri="{FF2B5EF4-FFF2-40B4-BE49-F238E27FC236}">
              <a16:creationId xmlns:a16="http://schemas.microsoft.com/office/drawing/2014/main" id="{00000000-0008-0000-0C00-000005020000}"/>
            </a:ext>
          </a:extLst>
        </xdr:cNvPr>
        <xdr:cNvCxnSpPr>
          <a:stCxn id="464" idx="1"/>
          <a:endCxn id="470" idx="2"/>
        </xdr:cNvCxnSpPr>
      </xdr:nvCxnSpPr>
      <xdr:spPr>
        <a:xfrm flipV="1">
          <a:off x="504498" y="10179019"/>
          <a:ext cx="4670399" cy="253"/>
        </a:xfrm>
        <a:prstGeom prst="line">
          <a:avLst/>
        </a:prstGeom>
        <a:ln>
          <a:solidFill>
            <a:schemeClr val="accent1">
              <a:lumMod val="75000"/>
            </a:schemeClr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8</xdr:col>
      <xdr:colOff>589347</xdr:colOff>
      <xdr:row>77</xdr:row>
      <xdr:rowOff>178676</xdr:rowOff>
    </xdr:from>
    <xdr:ext cx="727571" cy="436786"/>
    <xdr:sp macro="" textlink="">
      <xdr:nvSpPr>
        <xdr:cNvPr id="518" name="Textfeld 517">
          <a:extLst>
            <a:ext uri="{FF2B5EF4-FFF2-40B4-BE49-F238E27FC236}">
              <a16:creationId xmlns:a16="http://schemas.microsoft.com/office/drawing/2014/main" id="{00000000-0008-0000-0C00-000006020000}"/>
            </a:ext>
          </a:extLst>
        </xdr:cNvPr>
        <xdr:cNvSpPr txBox="1"/>
      </xdr:nvSpPr>
      <xdr:spPr>
        <a:xfrm>
          <a:off x="7769226" y="9966435"/>
          <a:ext cx="72757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Customer</a:t>
          </a:r>
          <a:b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</a:br>
          <a: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  <a:t>Jobs</a:t>
          </a:r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557759</xdr:colOff>
      <xdr:row>76</xdr:row>
      <xdr:rowOff>148786</xdr:rowOff>
    </xdr:from>
    <xdr:ext cx="1031931" cy="1000783"/>
    <xdr:sp macro="" textlink="' '!A553">
      <xdr:nvSpPr>
        <xdr:cNvPr id="519" name="Textfeld 518">
          <a:extLst>
            <a:ext uri="{FF2B5EF4-FFF2-40B4-BE49-F238E27FC236}">
              <a16:creationId xmlns:a16="http://schemas.microsoft.com/office/drawing/2014/main" id="{00000000-0008-0000-0C00-000007020000}"/>
            </a:ext>
          </a:extLst>
        </xdr:cNvPr>
        <xdr:cNvSpPr txBox="1"/>
      </xdr:nvSpPr>
      <xdr:spPr>
        <a:xfrm>
          <a:off x="6778569" y="9726338"/>
          <a:ext cx="1031931" cy="1000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r>
            <a:rPr lang="de-CH" sz="11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Welche Jobs/Aufgaben möchte der Kunde</a:t>
          </a:r>
          <a:r>
            <a:rPr lang="de-CH" sz="1100" b="0" baseline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 erledigen?</a:t>
          </a:r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79</xdr:row>
      <xdr:rowOff>45982</xdr:rowOff>
    </xdr:from>
    <xdr:ext cx="1057603" cy="781240"/>
    <xdr:sp macro="" textlink="">
      <xdr:nvSpPr>
        <xdr:cNvPr id="520" name="Textfeld 519">
          <a:extLst>
            <a:ext uri="{FF2B5EF4-FFF2-40B4-BE49-F238E27FC236}">
              <a16:creationId xmlns:a16="http://schemas.microsoft.com/office/drawing/2014/main" id="{00000000-0008-0000-0C00-000008020000}"/>
            </a:ext>
          </a:extLst>
        </xdr:cNvPr>
        <xdr:cNvSpPr txBox="1"/>
      </xdr:nvSpPr>
      <xdr:spPr>
        <a:xfrm>
          <a:off x="4092465" y="10254154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schlecht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74</xdr:row>
      <xdr:rowOff>203638</xdr:rowOff>
    </xdr:from>
    <xdr:ext cx="1057603" cy="781240"/>
    <xdr:sp macro="" textlink="">
      <xdr:nvSpPr>
        <xdr:cNvPr id="521" name="Textfeld 520">
          <a:extLst>
            <a:ext uri="{FF2B5EF4-FFF2-40B4-BE49-F238E27FC236}">
              <a16:creationId xmlns:a16="http://schemas.microsoft.com/office/drawing/2014/main" id="{00000000-0008-0000-0C00-000009020000}"/>
            </a:ext>
          </a:extLst>
        </xdr:cNvPr>
        <xdr:cNvSpPr txBox="1"/>
      </xdr:nvSpPr>
      <xdr:spPr>
        <a:xfrm>
          <a:off x="4092465" y="9360776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gut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11</xdr:col>
      <xdr:colOff>1076325</xdr:colOff>
      <xdr:row>94</xdr:row>
      <xdr:rowOff>47625</xdr:rowOff>
    </xdr:from>
    <xdr:ext cx="172800" cy="173457"/>
    <xdr:grpSp>
      <xdr:nvGrpSpPr>
        <xdr:cNvPr id="522" name="Gruppieren 521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0A020000}"/>
            </a:ext>
          </a:extLst>
        </xdr:cNvPr>
        <xdr:cNvGrpSpPr/>
      </xdr:nvGrpSpPr>
      <xdr:grpSpPr>
        <a:xfrm>
          <a:off x="11462385" y="19516725"/>
          <a:ext cx="172800" cy="173457"/>
          <a:chOff x="8105775" y="571500"/>
          <a:chExt cx="172800" cy="172800"/>
        </a:xfrm>
      </xdr:grpSpPr>
      <xdr:sp macro="" textlink="">
        <xdr:nvSpPr>
          <xdr:cNvPr id="523" name="Rechteck 522">
            <a:extLst>
              <a:ext uri="{FF2B5EF4-FFF2-40B4-BE49-F238E27FC236}">
                <a16:creationId xmlns:a16="http://schemas.microsoft.com/office/drawing/2014/main" id="{00000000-0008-0000-0C00-00000B02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24" name="Textfeld 523">
            <a:extLst>
              <a:ext uri="{FF2B5EF4-FFF2-40B4-BE49-F238E27FC236}">
                <a16:creationId xmlns:a16="http://schemas.microsoft.com/office/drawing/2014/main" id="{00000000-0008-0000-0C00-00000C02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oneCellAnchor>
  <xdr:oneCellAnchor>
    <xdr:from>
      <xdr:col>1</xdr:col>
      <xdr:colOff>38101</xdr:colOff>
      <xdr:row>96</xdr:row>
      <xdr:rowOff>85731</xdr:rowOff>
    </xdr:from>
    <xdr:ext cx="10770429" cy="5656530"/>
    <xdr:sp macro="" textlink="">
      <xdr:nvSpPr>
        <xdr:cNvPr id="525" name="Rechteck 524">
          <a:extLst>
            <a:ext uri="{FF2B5EF4-FFF2-40B4-BE49-F238E27FC236}">
              <a16:creationId xmlns:a16="http://schemas.microsoft.com/office/drawing/2014/main" id="{00000000-0008-0000-0C00-00000D020000}"/>
            </a:ext>
          </a:extLst>
        </xdr:cNvPr>
        <xdr:cNvSpPr/>
      </xdr:nvSpPr>
      <xdr:spPr>
        <a:xfrm>
          <a:off x="504498" y="7351007"/>
          <a:ext cx="10770429" cy="565653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203238</xdr:colOff>
      <xdr:row>96</xdr:row>
      <xdr:rowOff>85224</xdr:rowOff>
    </xdr:from>
    <xdr:ext cx="4858254" cy="2307117"/>
    <xdr:cxnSp macro="">
      <xdr:nvCxnSpPr>
        <xdr:cNvPr id="526" name="Gerader Verbinder 525">
          <a:extLst>
            <a:ext uri="{FF2B5EF4-FFF2-40B4-BE49-F238E27FC236}">
              <a16:creationId xmlns:a16="http://schemas.microsoft.com/office/drawing/2014/main" id="{00000000-0008-0000-0C00-00000E020000}"/>
            </a:ext>
          </a:extLst>
        </xdr:cNvPr>
        <xdr:cNvCxnSpPr>
          <a:stCxn id="531" idx="7"/>
        </xdr:cNvCxnSpPr>
      </xdr:nvCxnSpPr>
      <xdr:spPr>
        <a:xfrm flipV="1">
          <a:off x="6424048" y="7350500"/>
          <a:ext cx="4858254" cy="2307117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7</xdr:col>
      <xdr:colOff>203238</xdr:colOff>
      <xdr:row>112</xdr:row>
      <xdr:rowOff>71834</xdr:rowOff>
    </xdr:from>
    <xdr:ext cx="4849440" cy="2305471"/>
    <xdr:cxnSp macro="">
      <xdr:nvCxnSpPr>
        <xdr:cNvPr id="527" name="Gerader Verbinder 526">
          <a:extLst>
            <a:ext uri="{FF2B5EF4-FFF2-40B4-BE49-F238E27FC236}">
              <a16:creationId xmlns:a16="http://schemas.microsoft.com/office/drawing/2014/main" id="{00000000-0008-0000-0C00-00000F020000}"/>
            </a:ext>
          </a:extLst>
        </xdr:cNvPr>
        <xdr:cNvCxnSpPr>
          <a:stCxn id="531" idx="5"/>
        </xdr:cNvCxnSpPr>
      </xdr:nvCxnSpPr>
      <xdr:spPr>
        <a:xfrm>
          <a:off x="6424048" y="10700420"/>
          <a:ext cx="4849440" cy="2305471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twoCellAnchor>
    <xdr:from>
      <xdr:col>5</xdr:col>
      <xdr:colOff>794070</xdr:colOff>
      <xdr:row>106</xdr:row>
      <xdr:rowOff>74300</xdr:rowOff>
    </xdr:from>
    <xdr:to>
      <xdr:col>7</xdr:col>
      <xdr:colOff>528626</xdr:colOff>
      <xdr:row>113</xdr:row>
      <xdr:rowOff>77599</xdr:rowOff>
    </xdr:to>
    <xdr:grpSp>
      <xdr:nvGrpSpPr>
        <xdr:cNvPr id="528" name="Gruppieren 527">
          <a:extLst>
            <a:ext uri="{FF2B5EF4-FFF2-40B4-BE49-F238E27FC236}">
              <a16:creationId xmlns:a16="http://schemas.microsoft.com/office/drawing/2014/main" id="{00000000-0008-0000-0C00-000010020000}"/>
            </a:ext>
          </a:extLst>
        </xdr:cNvPr>
        <xdr:cNvGrpSpPr/>
      </xdr:nvGrpSpPr>
      <xdr:grpSpPr>
        <a:xfrm flipH="1">
          <a:off x="5236530" y="22012280"/>
          <a:ext cx="1715756" cy="1443479"/>
          <a:chOff x="5096742" y="3135438"/>
          <a:chExt cx="1652694" cy="1474747"/>
        </a:xfrm>
      </xdr:grpSpPr>
      <xdr:sp macro="" textlink="">
        <xdr:nvSpPr>
          <xdr:cNvPr id="529" name="Rad 20">
            <a:extLst>
              <a:ext uri="{FF2B5EF4-FFF2-40B4-BE49-F238E27FC236}">
                <a16:creationId xmlns:a16="http://schemas.microsoft.com/office/drawing/2014/main" id="{00000000-0008-0000-0C00-000011020000}"/>
              </a:ext>
            </a:extLst>
          </xdr:cNvPr>
          <xdr:cNvSpPr/>
        </xdr:nvSpPr>
        <xdr:spPr>
          <a:xfrm>
            <a:off x="5096742" y="3703880"/>
            <a:ext cx="268096" cy="271850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530" name="Ellipse 529">
            <a:extLst>
              <a:ext uri="{FF2B5EF4-FFF2-40B4-BE49-F238E27FC236}">
                <a16:creationId xmlns:a16="http://schemas.microsoft.com/office/drawing/2014/main" id="{00000000-0008-0000-0C00-000012020000}"/>
              </a:ext>
            </a:extLst>
          </xdr:cNvPr>
          <xdr:cNvSpPr/>
        </xdr:nvSpPr>
        <xdr:spPr>
          <a:xfrm rot="549742">
            <a:off x="6449853" y="3858210"/>
            <a:ext cx="299583" cy="243303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531" name="Ellipse 530">
            <a:extLst>
              <a:ext uri="{FF2B5EF4-FFF2-40B4-BE49-F238E27FC236}">
                <a16:creationId xmlns:a16="http://schemas.microsoft.com/office/drawing/2014/main" id="{00000000-0008-0000-0C00-000013020000}"/>
              </a:ext>
            </a:extLst>
          </xdr:cNvPr>
          <xdr:cNvSpPr/>
        </xdr:nvSpPr>
        <xdr:spPr>
          <a:xfrm flipH="1">
            <a:off x="5207809" y="3135438"/>
            <a:ext cx="1463472" cy="1474747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grpSp>
        <xdr:nvGrpSpPr>
          <xdr:cNvPr id="532" name="Gruppieren 531">
            <a:extLst>
              <a:ext uri="{FF2B5EF4-FFF2-40B4-BE49-F238E27FC236}">
                <a16:creationId xmlns:a16="http://schemas.microsoft.com/office/drawing/2014/main" id="{00000000-0008-0000-0C00-000014020000}"/>
              </a:ext>
            </a:extLst>
          </xdr:cNvPr>
          <xdr:cNvGrpSpPr/>
        </xdr:nvGrpSpPr>
        <xdr:grpSpPr>
          <a:xfrm>
            <a:off x="6179407" y="3694067"/>
            <a:ext cx="267365" cy="270388"/>
            <a:chOff x="6553200" y="3248025"/>
            <a:chExt cx="360975" cy="360000"/>
          </a:xfrm>
        </xdr:grpSpPr>
        <xdr:sp macro="" textlink="">
          <xdr:nvSpPr>
            <xdr:cNvPr id="534" name="Ellipse 533">
              <a:extLst>
                <a:ext uri="{FF2B5EF4-FFF2-40B4-BE49-F238E27FC236}">
                  <a16:creationId xmlns:a16="http://schemas.microsoft.com/office/drawing/2014/main" id="{00000000-0008-0000-0C00-00001602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535" name="Ellipse 534">
              <a:extLst>
                <a:ext uri="{FF2B5EF4-FFF2-40B4-BE49-F238E27FC236}">
                  <a16:creationId xmlns:a16="http://schemas.microsoft.com/office/drawing/2014/main" id="{00000000-0008-0000-0C00-00001702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</xdr:grpSp>
      <xdr:sp macro="" textlink="">
        <xdr:nvSpPr>
          <xdr:cNvPr id="533" name="Bogen 532">
            <a:extLst>
              <a:ext uri="{FF2B5EF4-FFF2-40B4-BE49-F238E27FC236}">
                <a16:creationId xmlns:a16="http://schemas.microsoft.com/office/drawing/2014/main" id="{00000000-0008-0000-0C00-000015020000}"/>
              </a:ext>
            </a:extLst>
          </xdr:cNvPr>
          <xdr:cNvSpPr/>
        </xdr:nvSpPr>
        <xdr:spPr>
          <a:xfrm rot="10476670">
            <a:off x="5878373" y="3738456"/>
            <a:ext cx="634546" cy="814650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10</xdr:col>
      <xdr:colOff>854623</xdr:colOff>
      <xdr:row>123</xdr:row>
      <xdr:rowOff>10182</xdr:rowOff>
    </xdr:from>
    <xdr:ext cx="1695450" cy="217560"/>
    <xdr:sp macro="" textlink="">
      <xdr:nvSpPr>
        <xdr:cNvPr id="536" name="ZoneTexte 3">
          <a:extLst>
            <a:ext uri="{FF2B5EF4-FFF2-40B4-BE49-F238E27FC236}">
              <a16:creationId xmlns:a16="http://schemas.microsoft.com/office/drawing/2014/main" id="{00000000-0008-0000-0C00-000018020000}"/>
            </a:ext>
          </a:extLst>
        </xdr:cNvPr>
        <xdr:cNvSpPr txBox="1"/>
      </xdr:nvSpPr>
      <xdr:spPr>
        <a:xfrm>
          <a:off x="9952640" y="12951044"/>
          <a:ext cx="16954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323849</xdr:colOff>
      <xdr:row>97</xdr:row>
      <xdr:rowOff>36921</xdr:rowOff>
    </xdr:from>
    <xdr:ext cx="933043" cy="336897"/>
    <xdr:sp macro="" textlink="" fLocksText="0">
      <xdr:nvSpPr>
        <xdr:cNvPr id="537" name="Gefaltete Ecke 139">
          <a:extLst>
            <a:ext uri="{FF2B5EF4-FFF2-40B4-BE49-F238E27FC236}">
              <a16:creationId xmlns:a16="http://schemas.microsoft.com/office/drawing/2014/main" id="{00000000-0008-0000-0C00-000019020000}"/>
            </a:ext>
          </a:extLst>
        </xdr:cNvPr>
        <xdr:cNvSpPr/>
      </xdr:nvSpPr>
      <xdr:spPr>
        <a:xfrm>
          <a:off x="1749315" y="7512404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247759</xdr:colOff>
      <xdr:row>111</xdr:row>
      <xdr:rowOff>59778</xdr:rowOff>
    </xdr:from>
    <xdr:ext cx="452105" cy="265874"/>
    <xdr:sp macro="" textlink="">
      <xdr:nvSpPr>
        <xdr:cNvPr id="538" name="Textfeld 537">
          <a:extLst>
            <a:ext uri="{FF2B5EF4-FFF2-40B4-BE49-F238E27FC236}">
              <a16:creationId xmlns:a16="http://schemas.microsoft.com/office/drawing/2014/main" id="{00000000-0008-0000-0C00-00001A020000}"/>
            </a:ext>
          </a:extLst>
        </xdr:cNvPr>
        <xdr:cNvSpPr txBox="1"/>
      </xdr:nvSpPr>
      <xdr:spPr>
        <a:xfrm>
          <a:off x="3591362" y="10478157"/>
          <a:ext cx="452105" cy="2658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PAIN</a:t>
          </a:r>
        </a:p>
      </xdr:txBody>
    </xdr:sp>
    <xdr:clientData/>
  </xdr:oneCellAnchor>
  <xdr:oneCellAnchor>
    <xdr:from>
      <xdr:col>4</xdr:col>
      <xdr:colOff>247759</xdr:colOff>
      <xdr:row>107</xdr:row>
      <xdr:rowOff>1314</xdr:rowOff>
    </xdr:from>
    <xdr:ext cx="471604" cy="265217"/>
    <xdr:sp macro="" textlink="">
      <xdr:nvSpPr>
        <xdr:cNvPr id="539" name="Textfeld 538">
          <a:extLst>
            <a:ext uri="{FF2B5EF4-FFF2-40B4-BE49-F238E27FC236}">
              <a16:creationId xmlns:a16="http://schemas.microsoft.com/office/drawing/2014/main" id="{00000000-0008-0000-0C00-00001B020000}"/>
            </a:ext>
          </a:extLst>
        </xdr:cNvPr>
        <xdr:cNvSpPr txBox="1"/>
      </xdr:nvSpPr>
      <xdr:spPr>
        <a:xfrm>
          <a:off x="3591362" y="9578866"/>
          <a:ext cx="471604" cy="26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GAIN</a:t>
          </a:r>
        </a:p>
      </xdr:txBody>
    </xdr:sp>
    <xdr:clientData/>
  </xdr:oneCellAnchor>
  <xdr:oneCellAnchor>
    <xdr:from>
      <xdr:col>3</xdr:col>
      <xdr:colOff>571499</xdr:colOff>
      <xdr:row>97</xdr:row>
      <xdr:rowOff>179796</xdr:rowOff>
    </xdr:from>
    <xdr:ext cx="933044" cy="337554"/>
    <xdr:sp macro="" textlink="" fLocksText="0">
      <xdr:nvSpPr>
        <xdr:cNvPr id="540" name="Gefaltete Ecke 166">
          <a:extLst>
            <a:ext uri="{FF2B5EF4-FFF2-40B4-BE49-F238E27FC236}">
              <a16:creationId xmlns:a16="http://schemas.microsoft.com/office/drawing/2014/main" id="{00000000-0008-0000-0C00-00001C020000}"/>
            </a:ext>
          </a:extLst>
        </xdr:cNvPr>
        <xdr:cNvSpPr/>
      </xdr:nvSpPr>
      <xdr:spPr>
        <a:xfrm>
          <a:off x="2956033" y="765527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142874</xdr:colOff>
      <xdr:row>100</xdr:row>
      <xdr:rowOff>141696</xdr:rowOff>
    </xdr:from>
    <xdr:ext cx="933044" cy="337553"/>
    <xdr:sp macro="" textlink="" fLocksText="0">
      <xdr:nvSpPr>
        <xdr:cNvPr id="541" name="Gefaltete Ecke 167">
          <a:extLst>
            <a:ext uri="{FF2B5EF4-FFF2-40B4-BE49-F238E27FC236}">
              <a16:creationId xmlns:a16="http://schemas.microsoft.com/office/drawing/2014/main" id="{00000000-0008-0000-0C00-00001D020000}"/>
            </a:ext>
          </a:extLst>
        </xdr:cNvPr>
        <xdr:cNvSpPr/>
      </xdr:nvSpPr>
      <xdr:spPr>
        <a:xfrm>
          <a:off x="3486477" y="82477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247649</xdr:colOff>
      <xdr:row>97</xdr:row>
      <xdr:rowOff>36921</xdr:rowOff>
    </xdr:from>
    <xdr:ext cx="933044" cy="336897"/>
    <xdr:sp macro="" textlink="" fLocksText="0">
      <xdr:nvSpPr>
        <xdr:cNvPr id="542" name="Gefaltete Ecke 39">
          <a:extLst>
            <a:ext uri="{FF2B5EF4-FFF2-40B4-BE49-F238E27FC236}">
              <a16:creationId xmlns:a16="http://schemas.microsoft.com/office/drawing/2014/main" id="{00000000-0008-0000-0C00-00001E020000}"/>
            </a:ext>
          </a:extLst>
        </xdr:cNvPr>
        <xdr:cNvSpPr/>
      </xdr:nvSpPr>
      <xdr:spPr>
        <a:xfrm>
          <a:off x="4550321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723899</xdr:colOff>
      <xdr:row>103</xdr:row>
      <xdr:rowOff>65496</xdr:rowOff>
    </xdr:from>
    <xdr:ext cx="933044" cy="336897"/>
    <xdr:sp macro="" textlink="" fLocksText="0">
      <xdr:nvSpPr>
        <xdr:cNvPr id="543" name="Gefaltete Ecke 40">
          <a:extLst>
            <a:ext uri="{FF2B5EF4-FFF2-40B4-BE49-F238E27FC236}">
              <a16:creationId xmlns:a16="http://schemas.microsoft.com/office/drawing/2014/main" id="{00000000-0008-0000-0C00-00001F020000}"/>
            </a:ext>
          </a:extLst>
        </xdr:cNvPr>
        <xdr:cNvSpPr/>
      </xdr:nvSpPr>
      <xdr:spPr>
        <a:xfrm>
          <a:off x="4067502" y="8802220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933449</xdr:colOff>
      <xdr:row>97</xdr:row>
      <xdr:rowOff>170271</xdr:rowOff>
    </xdr:from>
    <xdr:ext cx="933044" cy="337554"/>
    <xdr:sp macro="" textlink="" fLocksText="0">
      <xdr:nvSpPr>
        <xdr:cNvPr id="544" name="Gefaltete Ecke 41">
          <a:extLst>
            <a:ext uri="{FF2B5EF4-FFF2-40B4-BE49-F238E27FC236}">
              <a16:creationId xmlns:a16="http://schemas.microsoft.com/office/drawing/2014/main" id="{00000000-0008-0000-0C00-000020020000}"/>
            </a:ext>
          </a:extLst>
        </xdr:cNvPr>
        <xdr:cNvSpPr/>
      </xdr:nvSpPr>
      <xdr:spPr>
        <a:xfrm>
          <a:off x="6195190" y="764575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379685</xdr:colOff>
      <xdr:row>101</xdr:row>
      <xdr:rowOff>173885</xdr:rowOff>
    </xdr:from>
    <xdr:ext cx="933044" cy="337553"/>
    <xdr:sp macro="" textlink="" fLocksText="0">
      <xdr:nvSpPr>
        <xdr:cNvPr id="545" name="Gefaltete Ecke 42">
          <a:extLst>
            <a:ext uri="{FF2B5EF4-FFF2-40B4-BE49-F238E27FC236}">
              <a16:creationId xmlns:a16="http://schemas.microsoft.com/office/drawing/2014/main" id="{00000000-0008-0000-0C00-000021020000}"/>
            </a:ext>
          </a:extLst>
        </xdr:cNvPr>
        <xdr:cNvSpPr/>
      </xdr:nvSpPr>
      <xdr:spPr>
        <a:xfrm>
          <a:off x="5641426" y="8490195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739336</xdr:colOff>
      <xdr:row>101</xdr:row>
      <xdr:rowOff>57285</xdr:rowOff>
    </xdr:from>
    <xdr:ext cx="933044" cy="337554"/>
    <xdr:sp macro="" textlink="" fLocksText="0">
      <xdr:nvSpPr>
        <xdr:cNvPr id="546" name="Gefaltete Ecke 52">
          <a:extLst>
            <a:ext uri="{FF2B5EF4-FFF2-40B4-BE49-F238E27FC236}">
              <a16:creationId xmlns:a16="http://schemas.microsoft.com/office/drawing/2014/main" id="{00000000-0008-0000-0C00-000022020000}"/>
            </a:ext>
          </a:extLst>
        </xdr:cNvPr>
        <xdr:cNvSpPr/>
      </xdr:nvSpPr>
      <xdr:spPr>
        <a:xfrm>
          <a:off x="6960146" y="837359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476249</xdr:colOff>
      <xdr:row>97</xdr:row>
      <xdr:rowOff>36921</xdr:rowOff>
    </xdr:from>
    <xdr:ext cx="933044" cy="336897"/>
    <xdr:sp macro="" textlink="" fLocksText="0">
      <xdr:nvSpPr>
        <xdr:cNvPr id="547" name="Gefaltete Ecke 53">
          <a:extLst>
            <a:ext uri="{FF2B5EF4-FFF2-40B4-BE49-F238E27FC236}">
              <a16:creationId xmlns:a16="http://schemas.microsoft.com/office/drawing/2014/main" id="{00000000-0008-0000-0C00-000023020000}"/>
            </a:ext>
          </a:extLst>
        </xdr:cNvPr>
        <xdr:cNvSpPr/>
      </xdr:nvSpPr>
      <xdr:spPr>
        <a:xfrm>
          <a:off x="7656128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709447</xdr:colOff>
      <xdr:row>97</xdr:row>
      <xdr:rowOff>181438</xdr:rowOff>
    </xdr:from>
    <xdr:ext cx="933044" cy="336897"/>
    <xdr:sp macro="" textlink="" fLocksText="0">
      <xdr:nvSpPr>
        <xdr:cNvPr id="548" name="Gefaltete Ecke 54">
          <a:extLst>
            <a:ext uri="{FF2B5EF4-FFF2-40B4-BE49-F238E27FC236}">
              <a16:creationId xmlns:a16="http://schemas.microsoft.com/office/drawing/2014/main" id="{00000000-0008-0000-0C00-000024020000}"/>
            </a:ext>
          </a:extLst>
        </xdr:cNvPr>
        <xdr:cNvSpPr/>
      </xdr:nvSpPr>
      <xdr:spPr>
        <a:xfrm>
          <a:off x="8848395" y="765692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157326</xdr:colOff>
      <xdr:row>98</xdr:row>
      <xdr:rowOff>201802</xdr:rowOff>
    </xdr:from>
    <xdr:ext cx="933044" cy="337553"/>
    <xdr:sp macro="" textlink="" fLocksText="0">
      <xdr:nvSpPr>
        <xdr:cNvPr id="549" name="Gefaltete Ecke 56">
          <a:extLst>
            <a:ext uri="{FF2B5EF4-FFF2-40B4-BE49-F238E27FC236}">
              <a16:creationId xmlns:a16="http://schemas.microsoft.com/office/drawing/2014/main" id="{00000000-0008-0000-0C00-000025020000}"/>
            </a:ext>
          </a:extLst>
        </xdr:cNvPr>
        <xdr:cNvSpPr/>
      </xdr:nvSpPr>
      <xdr:spPr>
        <a:xfrm>
          <a:off x="623723" y="7887492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395123</xdr:colOff>
      <xdr:row>102</xdr:row>
      <xdr:rowOff>60898</xdr:rowOff>
    </xdr:from>
    <xdr:ext cx="933044" cy="337554"/>
    <xdr:sp macro="" textlink="" fLocksText="0">
      <xdr:nvSpPr>
        <xdr:cNvPr id="550" name="Gefaltete Ecke 60">
          <a:extLst>
            <a:ext uri="{FF2B5EF4-FFF2-40B4-BE49-F238E27FC236}">
              <a16:creationId xmlns:a16="http://schemas.microsoft.com/office/drawing/2014/main" id="{00000000-0008-0000-0C00-000026020000}"/>
            </a:ext>
          </a:extLst>
        </xdr:cNvPr>
        <xdr:cNvSpPr/>
      </xdr:nvSpPr>
      <xdr:spPr>
        <a:xfrm>
          <a:off x="861520" y="858741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517962</xdr:colOff>
      <xdr:row>106</xdr:row>
      <xdr:rowOff>143995</xdr:rowOff>
    </xdr:from>
    <xdr:ext cx="933044" cy="337554"/>
    <xdr:sp macro="" textlink="" fLocksText="0">
      <xdr:nvSpPr>
        <xdr:cNvPr id="551" name="Gefaltete Ecke 61">
          <a:extLst>
            <a:ext uri="{FF2B5EF4-FFF2-40B4-BE49-F238E27FC236}">
              <a16:creationId xmlns:a16="http://schemas.microsoft.com/office/drawing/2014/main" id="{00000000-0008-0000-0C00-000027020000}"/>
            </a:ext>
          </a:extLst>
        </xdr:cNvPr>
        <xdr:cNvSpPr/>
      </xdr:nvSpPr>
      <xdr:spPr>
        <a:xfrm>
          <a:off x="984359" y="951134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792216</xdr:colOff>
      <xdr:row>101</xdr:row>
      <xdr:rowOff>106224</xdr:rowOff>
    </xdr:from>
    <xdr:ext cx="933044" cy="336897"/>
    <xdr:sp macro="" textlink="" fLocksText="0">
      <xdr:nvSpPr>
        <xdr:cNvPr id="552" name="Gefaltete Ecke 62">
          <a:extLst>
            <a:ext uri="{FF2B5EF4-FFF2-40B4-BE49-F238E27FC236}">
              <a16:creationId xmlns:a16="http://schemas.microsoft.com/office/drawing/2014/main" id="{00000000-0008-0000-0C00-000028020000}"/>
            </a:ext>
          </a:extLst>
        </xdr:cNvPr>
        <xdr:cNvSpPr/>
      </xdr:nvSpPr>
      <xdr:spPr>
        <a:xfrm>
          <a:off x="2217682" y="842253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540625</xdr:colOff>
      <xdr:row>110</xdr:row>
      <xdr:rowOff>135126</xdr:rowOff>
    </xdr:from>
    <xdr:ext cx="933043" cy="337554"/>
    <xdr:sp macro="" textlink="" fLocksText="0">
      <xdr:nvSpPr>
        <xdr:cNvPr id="553" name="Gefaltete Ecke 63">
          <a:extLst>
            <a:ext uri="{FF2B5EF4-FFF2-40B4-BE49-F238E27FC236}">
              <a16:creationId xmlns:a16="http://schemas.microsoft.com/office/drawing/2014/main" id="{00000000-0008-0000-0C00-000029020000}"/>
            </a:ext>
          </a:extLst>
        </xdr:cNvPr>
        <xdr:cNvSpPr/>
      </xdr:nvSpPr>
      <xdr:spPr>
        <a:xfrm>
          <a:off x="1966091" y="10343298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244036</xdr:colOff>
      <xdr:row>112</xdr:row>
      <xdr:rowOff>149579</xdr:rowOff>
    </xdr:from>
    <xdr:ext cx="933044" cy="337554"/>
    <xdr:sp macro="" textlink="" fLocksText="0">
      <xdr:nvSpPr>
        <xdr:cNvPr id="554" name="Gefaltete Ecke 64">
          <a:extLst>
            <a:ext uri="{FF2B5EF4-FFF2-40B4-BE49-F238E27FC236}">
              <a16:creationId xmlns:a16="http://schemas.microsoft.com/office/drawing/2014/main" id="{00000000-0008-0000-0C00-00002A020000}"/>
            </a:ext>
          </a:extLst>
        </xdr:cNvPr>
        <xdr:cNvSpPr/>
      </xdr:nvSpPr>
      <xdr:spPr>
        <a:xfrm>
          <a:off x="710433" y="1077816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759370</xdr:colOff>
      <xdr:row>114</xdr:row>
      <xdr:rowOff>70751</xdr:rowOff>
    </xdr:from>
    <xdr:ext cx="933044" cy="337554"/>
    <xdr:sp macro="" textlink="" fLocksText="0">
      <xdr:nvSpPr>
        <xdr:cNvPr id="555" name="Gefaltete Ecke 65">
          <a:extLst>
            <a:ext uri="{FF2B5EF4-FFF2-40B4-BE49-F238E27FC236}">
              <a16:creationId xmlns:a16="http://schemas.microsoft.com/office/drawing/2014/main" id="{00000000-0008-0000-0C00-00002B020000}"/>
            </a:ext>
          </a:extLst>
        </xdr:cNvPr>
        <xdr:cNvSpPr/>
      </xdr:nvSpPr>
      <xdr:spPr>
        <a:xfrm>
          <a:off x="2184836" y="1111975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247649</xdr:colOff>
      <xdr:row>117</xdr:row>
      <xdr:rowOff>208371</xdr:rowOff>
    </xdr:from>
    <xdr:ext cx="933044" cy="337554"/>
    <xdr:sp macro="" textlink="" fLocksText="0">
      <xdr:nvSpPr>
        <xdr:cNvPr id="556" name="Gefaltete Ecke 66">
          <a:extLst>
            <a:ext uri="{FF2B5EF4-FFF2-40B4-BE49-F238E27FC236}">
              <a16:creationId xmlns:a16="http://schemas.microsoft.com/office/drawing/2014/main" id="{00000000-0008-0000-0C00-00002C020000}"/>
            </a:ext>
          </a:extLst>
        </xdr:cNvPr>
        <xdr:cNvSpPr/>
      </xdr:nvSpPr>
      <xdr:spPr>
        <a:xfrm>
          <a:off x="714046" y="11887992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167837</xdr:colOff>
      <xdr:row>105</xdr:row>
      <xdr:rowOff>72394</xdr:rowOff>
    </xdr:from>
    <xdr:ext cx="933043" cy="337554"/>
    <xdr:sp macro="" textlink="" fLocksText="0">
      <xdr:nvSpPr>
        <xdr:cNvPr id="557" name="Gefaltete Ecke 67">
          <a:extLst>
            <a:ext uri="{FF2B5EF4-FFF2-40B4-BE49-F238E27FC236}">
              <a16:creationId xmlns:a16="http://schemas.microsoft.com/office/drawing/2014/main" id="{00000000-0008-0000-0C00-00002D020000}"/>
            </a:ext>
          </a:extLst>
        </xdr:cNvPr>
        <xdr:cNvSpPr/>
      </xdr:nvSpPr>
      <xdr:spPr>
        <a:xfrm>
          <a:off x="2552371" y="9229532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9524</xdr:colOff>
      <xdr:row>103</xdr:row>
      <xdr:rowOff>17871</xdr:rowOff>
    </xdr:from>
    <xdr:ext cx="936000" cy="336897"/>
    <xdr:sp macro="" textlink="" fLocksText="0">
      <xdr:nvSpPr>
        <xdr:cNvPr id="558" name="Gefaltete Ecke 75">
          <a:extLst>
            <a:ext uri="{FF2B5EF4-FFF2-40B4-BE49-F238E27FC236}">
              <a16:creationId xmlns:a16="http://schemas.microsoft.com/office/drawing/2014/main" id="{00000000-0008-0000-0C00-00002E020000}"/>
            </a:ext>
          </a:extLst>
        </xdr:cNvPr>
        <xdr:cNvSpPr/>
      </xdr:nvSpPr>
      <xdr:spPr>
        <a:xfrm>
          <a:off x="9107541" y="8754595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327462</xdr:colOff>
      <xdr:row>105</xdr:row>
      <xdr:rowOff>74036</xdr:rowOff>
    </xdr:from>
    <xdr:ext cx="933044" cy="336897"/>
    <xdr:sp macro="" textlink="" fLocksText="0">
      <xdr:nvSpPr>
        <xdr:cNvPr id="559" name="Gefaltete Ecke 76">
          <a:extLst>
            <a:ext uri="{FF2B5EF4-FFF2-40B4-BE49-F238E27FC236}">
              <a16:creationId xmlns:a16="http://schemas.microsoft.com/office/drawing/2014/main" id="{00000000-0008-0000-0C00-00002F020000}"/>
            </a:ext>
          </a:extLst>
        </xdr:cNvPr>
        <xdr:cNvSpPr/>
      </xdr:nvSpPr>
      <xdr:spPr>
        <a:xfrm>
          <a:off x="7507341" y="923117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85724</xdr:colOff>
      <xdr:row>109</xdr:row>
      <xdr:rowOff>170271</xdr:rowOff>
    </xdr:from>
    <xdr:ext cx="936000" cy="337553"/>
    <xdr:sp macro="" textlink="" fLocksText="0">
      <xdr:nvSpPr>
        <xdr:cNvPr id="560" name="Gefaltete Ecke 77">
          <a:extLst>
            <a:ext uri="{FF2B5EF4-FFF2-40B4-BE49-F238E27FC236}">
              <a16:creationId xmlns:a16="http://schemas.microsoft.com/office/drawing/2014/main" id="{00000000-0008-0000-0C00-000030020000}"/>
            </a:ext>
          </a:extLst>
        </xdr:cNvPr>
        <xdr:cNvSpPr/>
      </xdr:nvSpPr>
      <xdr:spPr>
        <a:xfrm>
          <a:off x="10142810" y="10168237"/>
          <a:ext cx="936000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123824</xdr:colOff>
      <xdr:row>100</xdr:row>
      <xdr:rowOff>46446</xdr:rowOff>
    </xdr:from>
    <xdr:ext cx="936000" cy="336896"/>
    <xdr:sp macro="" textlink="" fLocksText="0">
      <xdr:nvSpPr>
        <xdr:cNvPr id="561" name="Gefaltete Ecke 78">
          <a:extLst>
            <a:ext uri="{FF2B5EF4-FFF2-40B4-BE49-F238E27FC236}">
              <a16:creationId xmlns:a16="http://schemas.microsoft.com/office/drawing/2014/main" id="{00000000-0008-0000-0C00-000031020000}"/>
            </a:ext>
          </a:extLst>
        </xdr:cNvPr>
        <xdr:cNvSpPr/>
      </xdr:nvSpPr>
      <xdr:spPr>
        <a:xfrm>
          <a:off x="10180910" y="8152549"/>
          <a:ext cx="936000" cy="33689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383298</xdr:colOff>
      <xdr:row>109</xdr:row>
      <xdr:rowOff>109507</xdr:rowOff>
    </xdr:from>
    <xdr:ext cx="933044" cy="337554"/>
    <xdr:sp macro="" textlink="" fLocksText="0">
      <xdr:nvSpPr>
        <xdr:cNvPr id="562" name="Gefaltete Ecke 80">
          <a:extLst>
            <a:ext uri="{FF2B5EF4-FFF2-40B4-BE49-F238E27FC236}">
              <a16:creationId xmlns:a16="http://schemas.microsoft.com/office/drawing/2014/main" id="{00000000-0008-0000-0C00-000032020000}"/>
            </a:ext>
          </a:extLst>
        </xdr:cNvPr>
        <xdr:cNvSpPr/>
      </xdr:nvSpPr>
      <xdr:spPr>
        <a:xfrm>
          <a:off x="8522246" y="10107473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28574</xdr:colOff>
      <xdr:row>113</xdr:row>
      <xdr:rowOff>141696</xdr:rowOff>
    </xdr:from>
    <xdr:ext cx="933044" cy="337554"/>
    <xdr:sp macro="" textlink="" fLocksText="0">
      <xdr:nvSpPr>
        <xdr:cNvPr id="563" name="Gefaltete Ecke 81">
          <a:extLst>
            <a:ext uri="{FF2B5EF4-FFF2-40B4-BE49-F238E27FC236}">
              <a16:creationId xmlns:a16="http://schemas.microsoft.com/office/drawing/2014/main" id="{00000000-0008-0000-0C00-000033020000}"/>
            </a:ext>
          </a:extLst>
        </xdr:cNvPr>
        <xdr:cNvSpPr/>
      </xdr:nvSpPr>
      <xdr:spPr>
        <a:xfrm>
          <a:off x="8167522" y="1098048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758387</xdr:colOff>
      <xdr:row>114</xdr:row>
      <xdr:rowOff>20170</xdr:rowOff>
    </xdr:from>
    <xdr:ext cx="936000" cy="336897"/>
    <xdr:sp macro="" textlink="" fLocksText="0">
      <xdr:nvSpPr>
        <xdr:cNvPr id="564" name="Gefaltete Ecke 82">
          <a:extLst>
            <a:ext uri="{FF2B5EF4-FFF2-40B4-BE49-F238E27FC236}">
              <a16:creationId xmlns:a16="http://schemas.microsoft.com/office/drawing/2014/main" id="{00000000-0008-0000-0C00-000034020000}"/>
            </a:ext>
          </a:extLst>
        </xdr:cNvPr>
        <xdr:cNvSpPr/>
      </xdr:nvSpPr>
      <xdr:spPr>
        <a:xfrm>
          <a:off x="9856404" y="11069170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47624</xdr:colOff>
      <xdr:row>118</xdr:row>
      <xdr:rowOff>36921</xdr:rowOff>
    </xdr:from>
    <xdr:ext cx="936000" cy="336897"/>
    <xdr:sp macro="" textlink="" fLocksText="0">
      <xdr:nvSpPr>
        <xdr:cNvPr id="565" name="Gefaltete Ecke 83">
          <a:extLst>
            <a:ext uri="{FF2B5EF4-FFF2-40B4-BE49-F238E27FC236}">
              <a16:creationId xmlns:a16="http://schemas.microsoft.com/office/drawing/2014/main" id="{00000000-0008-0000-0C00-000035020000}"/>
            </a:ext>
          </a:extLst>
        </xdr:cNvPr>
        <xdr:cNvSpPr/>
      </xdr:nvSpPr>
      <xdr:spPr>
        <a:xfrm>
          <a:off x="10104710" y="1192674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447674</xdr:colOff>
      <xdr:row>106</xdr:row>
      <xdr:rowOff>84546</xdr:rowOff>
    </xdr:from>
    <xdr:ext cx="933044" cy="337554"/>
    <xdr:sp macro="" textlink="" fLocksText="0">
      <xdr:nvSpPr>
        <xdr:cNvPr id="566" name="Gefaltete Ecke 84">
          <a:extLst>
            <a:ext uri="{FF2B5EF4-FFF2-40B4-BE49-F238E27FC236}">
              <a16:creationId xmlns:a16="http://schemas.microsoft.com/office/drawing/2014/main" id="{00000000-0008-0000-0C00-000036020000}"/>
            </a:ext>
          </a:extLst>
        </xdr:cNvPr>
        <xdr:cNvSpPr/>
      </xdr:nvSpPr>
      <xdr:spPr>
        <a:xfrm>
          <a:off x="9545691" y="945189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114299</xdr:colOff>
      <xdr:row>121</xdr:row>
      <xdr:rowOff>17871</xdr:rowOff>
    </xdr:from>
    <xdr:ext cx="933043" cy="336897"/>
    <xdr:sp macro="" textlink="" fLocksText="0">
      <xdr:nvSpPr>
        <xdr:cNvPr id="567" name="Gefaltete Ecke 85">
          <a:extLst>
            <a:ext uri="{FF2B5EF4-FFF2-40B4-BE49-F238E27FC236}">
              <a16:creationId xmlns:a16="http://schemas.microsoft.com/office/drawing/2014/main" id="{00000000-0008-0000-0C00-000037020000}"/>
            </a:ext>
          </a:extLst>
        </xdr:cNvPr>
        <xdr:cNvSpPr/>
      </xdr:nvSpPr>
      <xdr:spPr>
        <a:xfrm>
          <a:off x="1539765" y="12538319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650655</xdr:colOff>
      <xdr:row>114</xdr:row>
      <xdr:rowOff>47103</xdr:rowOff>
    </xdr:from>
    <xdr:ext cx="933044" cy="336897"/>
    <xdr:sp macro="" textlink="" fLocksText="0">
      <xdr:nvSpPr>
        <xdr:cNvPr id="568" name="Gefaltete Ecke 87">
          <a:extLst>
            <a:ext uri="{FF2B5EF4-FFF2-40B4-BE49-F238E27FC236}">
              <a16:creationId xmlns:a16="http://schemas.microsoft.com/office/drawing/2014/main" id="{00000000-0008-0000-0C00-000038020000}"/>
            </a:ext>
          </a:extLst>
        </xdr:cNvPr>
        <xdr:cNvSpPr/>
      </xdr:nvSpPr>
      <xdr:spPr>
        <a:xfrm>
          <a:off x="3994258" y="11096103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323849</xdr:colOff>
      <xdr:row>118</xdr:row>
      <xdr:rowOff>94071</xdr:rowOff>
    </xdr:from>
    <xdr:ext cx="933044" cy="337553"/>
    <xdr:sp macro="" textlink="" fLocksText="0">
      <xdr:nvSpPr>
        <xdr:cNvPr id="569" name="Gefaltete Ecke 88">
          <a:extLst>
            <a:ext uri="{FF2B5EF4-FFF2-40B4-BE49-F238E27FC236}">
              <a16:creationId xmlns:a16="http://schemas.microsoft.com/office/drawing/2014/main" id="{00000000-0008-0000-0C00-000039020000}"/>
            </a:ext>
          </a:extLst>
        </xdr:cNvPr>
        <xdr:cNvSpPr/>
      </xdr:nvSpPr>
      <xdr:spPr>
        <a:xfrm>
          <a:off x="2708383" y="119838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819149</xdr:colOff>
      <xdr:row>118</xdr:row>
      <xdr:rowOff>170271</xdr:rowOff>
    </xdr:from>
    <xdr:ext cx="933044" cy="337553"/>
    <xdr:sp macro="" textlink="" fLocksText="0">
      <xdr:nvSpPr>
        <xdr:cNvPr id="570" name="Gefaltete Ecke 89">
          <a:extLst>
            <a:ext uri="{FF2B5EF4-FFF2-40B4-BE49-F238E27FC236}">
              <a16:creationId xmlns:a16="http://schemas.microsoft.com/office/drawing/2014/main" id="{00000000-0008-0000-0C00-00003A020000}"/>
            </a:ext>
          </a:extLst>
        </xdr:cNvPr>
        <xdr:cNvSpPr/>
      </xdr:nvSpPr>
      <xdr:spPr>
        <a:xfrm>
          <a:off x="4162752" y="120600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9524</xdr:colOff>
      <xdr:row>121</xdr:row>
      <xdr:rowOff>17871</xdr:rowOff>
    </xdr:from>
    <xdr:ext cx="936000" cy="336897"/>
    <xdr:sp macro="" textlink="" fLocksText="0">
      <xdr:nvSpPr>
        <xdr:cNvPr id="571" name="Gefaltete Ecke 90">
          <a:extLst>
            <a:ext uri="{FF2B5EF4-FFF2-40B4-BE49-F238E27FC236}">
              <a16:creationId xmlns:a16="http://schemas.microsoft.com/office/drawing/2014/main" id="{00000000-0008-0000-0C00-00003B020000}"/>
            </a:ext>
          </a:extLst>
        </xdr:cNvPr>
        <xdr:cNvSpPr/>
      </xdr:nvSpPr>
      <xdr:spPr>
        <a:xfrm>
          <a:off x="3353127" y="1253831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133349</xdr:colOff>
      <xdr:row>121</xdr:row>
      <xdr:rowOff>65496</xdr:rowOff>
    </xdr:from>
    <xdr:ext cx="933044" cy="336897"/>
    <xdr:sp macro="" textlink="" fLocksText="0">
      <xdr:nvSpPr>
        <xdr:cNvPr id="572" name="Gefaltete Ecke 91">
          <a:extLst>
            <a:ext uri="{FF2B5EF4-FFF2-40B4-BE49-F238E27FC236}">
              <a16:creationId xmlns:a16="http://schemas.microsoft.com/office/drawing/2014/main" id="{00000000-0008-0000-0C00-00003C020000}"/>
            </a:ext>
          </a:extLst>
        </xdr:cNvPr>
        <xdr:cNvSpPr/>
      </xdr:nvSpPr>
      <xdr:spPr>
        <a:xfrm>
          <a:off x="5395090" y="1258594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293631</xdr:colOff>
      <xdr:row>115</xdr:row>
      <xdr:rowOff>123960</xdr:rowOff>
    </xdr:from>
    <xdr:ext cx="933044" cy="337554"/>
    <xdr:sp macro="" textlink="" fLocksText="0">
      <xdr:nvSpPr>
        <xdr:cNvPr id="573" name="Gefaltete Ecke 92">
          <a:extLst>
            <a:ext uri="{FF2B5EF4-FFF2-40B4-BE49-F238E27FC236}">
              <a16:creationId xmlns:a16="http://schemas.microsoft.com/office/drawing/2014/main" id="{00000000-0008-0000-0C00-00003D020000}"/>
            </a:ext>
          </a:extLst>
        </xdr:cNvPr>
        <xdr:cNvSpPr/>
      </xdr:nvSpPr>
      <xdr:spPr>
        <a:xfrm>
          <a:off x="5555372" y="11383167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253232</xdr:colOff>
      <xdr:row>119</xdr:row>
      <xdr:rowOff>155818</xdr:rowOff>
    </xdr:from>
    <xdr:ext cx="933044" cy="336897"/>
    <xdr:sp macro="" textlink="" fLocksText="0">
      <xdr:nvSpPr>
        <xdr:cNvPr id="574" name="Gefaltete Ecke 93">
          <a:extLst>
            <a:ext uri="{FF2B5EF4-FFF2-40B4-BE49-F238E27FC236}">
              <a16:creationId xmlns:a16="http://schemas.microsoft.com/office/drawing/2014/main" id="{00000000-0008-0000-0C00-00003E020000}"/>
            </a:ext>
          </a:extLst>
        </xdr:cNvPr>
        <xdr:cNvSpPr/>
      </xdr:nvSpPr>
      <xdr:spPr>
        <a:xfrm>
          <a:off x="6474042" y="12255852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910458</xdr:colOff>
      <xdr:row>117</xdr:row>
      <xdr:rowOff>44804</xdr:rowOff>
    </xdr:from>
    <xdr:ext cx="933044" cy="337554"/>
    <xdr:sp macro="" textlink="" fLocksText="0">
      <xdr:nvSpPr>
        <xdr:cNvPr id="575" name="Gefaltete Ecke 94">
          <a:extLst>
            <a:ext uri="{FF2B5EF4-FFF2-40B4-BE49-F238E27FC236}">
              <a16:creationId xmlns:a16="http://schemas.microsoft.com/office/drawing/2014/main" id="{00000000-0008-0000-0C00-00003F020000}"/>
            </a:ext>
          </a:extLst>
        </xdr:cNvPr>
        <xdr:cNvSpPr/>
      </xdr:nvSpPr>
      <xdr:spPr>
        <a:xfrm>
          <a:off x="7131268" y="1172442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88023</xdr:colOff>
      <xdr:row>120</xdr:row>
      <xdr:rowOff>164030</xdr:rowOff>
    </xdr:from>
    <xdr:ext cx="933044" cy="336897"/>
    <xdr:sp macro="" textlink="" fLocksText="0">
      <xdr:nvSpPr>
        <xdr:cNvPr id="576" name="Gefaltete Ecke 102">
          <a:extLst>
            <a:ext uri="{FF2B5EF4-FFF2-40B4-BE49-F238E27FC236}">
              <a16:creationId xmlns:a16="http://schemas.microsoft.com/office/drawing/2014/main" id="{00000000-0008-0000-0C00-000040020000}"/>
            </a:ext>
          </a:extLst>
        </xdr:cNvPr>
        <xdr:cNvSpPr/>
      </xdr:nvSpPr>
      <xdr:spPr>
        <a:xfrm>
          <a:off x="9186040" y="1247427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804041</xdr:colOff>
      <xdr:row>119</xdr:row>
      <xdr:rowOff>177496</xdr:rowOff>
    </xdr:from>
    <xdr:ext cx="933044" cy="337554"/>
    <xdr:sp macro="" textlink="" fLocksText="0">
      <xdr:nvSpPr>
        <xdr:cNvPr id="577" name="Gefaltete Ecke 103">
          <a:extLst>
            <a:ext uri="{FF2B5EF4-FFF2-40B4-BE49-F238E27FC236}">
              <a16:creationId xmlns:a16="http://schemas.microsoft.com/office/drawing/2014/main" id="{00000000-0008-0000-0C00-000041020000}"/>
            </a:ext>
          </a:extLst>
        </xdr:cNvPr>
        <xdr:cNvSpPr/>
      </xdr:nvSpPr>
      <xdr:spPr>
        <a:xfrm>
          <a:off x="7983920" y="1227753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38101</xdr:colOff>
      <xdr:row>109</xdr:row>
      <xdr:rowOff>181053</xdr:rowOff>
    </xdr:from>
    <xdr:ext cx="4670399" cy="253"/>
    <xdr:cxnSp macro="">
      <xdr:nvCxnSpPr>
        <xdr:cNvPr id="578" name="Gerader Verbinder 577">
          <a:extLst>
            <a:ext uri="{FF2B5EF4-FFF2-40B4-BE49-F238E27FC236}">
              <a16:creationId xmlns:a16="http://schemas.microsoft.com/office/drawing/2014/main" id="{00000000-0008-0000-0C00-000042020000}"/>
            </a:ext>
          </a:extLst>
        </xdr:cNvPr>
        <xdr:cNvCxnSpPr>
          <a:stCxn id="525" idx="1"/>
          <a:endCxn id="531" idx="2"/>
        </xdr:cNvCxnSpPr>
      </xdr:nvCxnSpPr>
      <xdr:spPr>
        <a:xfrm flipV="1">
          <a:off x="504498" y="10179019"/>
          <a:ext cx="4670399" cy="253"/>
        </a:xfrm>
        <a:prstGeom prst="line">
          <a:avLst/>
        </a:prstGeom>
        <a:ln>
          <a:solidFill>
            <a:schemeClr val="accent1">
              <a:lumMod val="75000"/>
            </a:schemeClr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8</xdr:col>
      <xdr:colOff>589347</xdr:colOff>
      <xdr:row>108</xdr:row>
      <xdr:rowOff>178676</xdr:rowOff>
    </xdr:from>
    <xdr:ext cx="727571" cy="436786"/>
    <xdr:sp macro="" textlink="">
      <xdr:nvSpPr>
        <xdr:cNvPr id="579" name="Textfeld 578">
          <a:extLst>
            <a:ext uri="{FF2B5EF4-FFF2-40B4-BE49-F238E27FC236}">
              <a16:creationId xmlns:a16="http://schemas.microsoft.com/office/drawing/2014/main" id="{00000000-0008-0000-0C00-000043020000}"/>
            </a:ext>
          </a:extLst>
        </xdr:cNvPr>
        <xdr:cNvSpPr txBox="1"/>
      </xdr:nvSpPr>
      <xdr:spPr>
        <a:xfrm>
          <a:off x="7769226" y="9966435"/>
          <a:ext cx="72757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Customer</a:t>
          </a:r>
          <a:b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</a:br>
          <a: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  <a:t>Jobs</a:t>
          </a:r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557759</xdr:colOff>
      <xdr:row>107</xdr:row>
      <xdr:rowOff>148786</xdr:rowOff>
    </xdr:from>
    <xdr:ext cx="1031931" cy="1000783"/>
    <xdr:sp macro="" textlink="' '!A553">
      <xdr:nvSpPr>
        <xdr:cNvPr id="580" name="Textfeld 579">
          <a:extLst>
            <a:ext uri="{FF2B5EF4-FFF2-40B4-BE49-F238E27FC236}">
              <a16:creationId xmlns:a16="http://schemas.microsoft.com/office/drawing/2014/main" id="{00000000-0008-0000-0C00-000044020000}"/>
            </a:ext>
          </a:extLst>
        </xdr:cNvPr>
        <xdr:cNvSpPr txBox="1"/>
      </xdr:nvSpPr>
      <xdr:spPr>
        <a:xfrm>
          <a:off x="6778569" y="9726338"/>
          <a:ext cx="1031931" cy="1000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r>
            <a:rPr lang="de-CH" sz="11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Welche Jobs/Aufgaben möchte der Kunde</a:t>
          </a:r>
          <a:r>
            <a:rPr lang="de-CH" sz="1100" b="0" baseline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 erledigen?</a:t>
          </a:r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110</xdr:row>
      <xdr:rowOff>45982</xdr:rowOff>
    </xdr:from>
    <xdr:ext cx="1057603" cy="781240"/>
    <xdr:sp macro="" textlink="">
      <xdr:nvSpPr>
        <xdr:cNvPr id="581" name="Textfeld 580">
          <a:extLst>
            <a:ext uri="{FF2B5EF4-FFF2-40B4-BE49-F238E27FC236}">
              <a16:creationId xmlns:a16="http://schemas.microsoft.com/office/drawing/2014/main" id="{00000000-0008-0000-0C00-000045020000}"/>
            </a:ext>
          </a:extLst>
        </xdr:cNvPr>
        <xdr:cNvSpPr txBox="1"/>
      </xdr:nvSpPr>
      <xdr:spPr>
        <a:xfrm>
          <a:off x="4092465" y="10254154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schlecht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105</xdr:row>
      <xdr:rowOff>203638</xdr:rowOff>
    </xdr:from>
    <xdr:ext cx="1057603" cy="781240"/>
    <xdr:sp macro="" textlink="">
      <xdr:nvSpPr>
        <xdr:cNvPr id="582" name="Textfeld 581">
          <a:extLst>
            <a:ext uri="{FF2B5EF4-FFF2-40B4-BE49-F238E27FC236}">
              <a16:creationId xmlns:a16="http://schemas.microsoft.com/office/drawing/2014/main" id="{00000000-0008-0000-0C00-000046020000}"/>
            </a:ext>
          </a:extLst>
        </xdr:cNvPr>
        <xdr:cNvSpPr txBox="1"/>
      </xdr:nvSpPr>
      <xdr:spPr>
        <a:xfrm>
          <a:off x="4092465" y="9360776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gut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11</xdr:col>
      <xdr:colOff>1076325</xdr:colOff>
      <xdr:row>126</xdr:row>
      <xdr:rowOff>47625</xdr:rowOff>
    </xdr:from>
    <xdr:ext cx="172800" cy="173457"/>
    <xdr:grpSp>
      <xdr:nvGrpSpPr>
        <xdr:cNvPr id="583" name="Gruppieren 58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47020000}"/>
            </a:ext>
          </a:extLst>
        </xdr:cNvPr>
        <xdr:cNvGrpSpPr/>
      </xdr:nvGrpSpPr>
      <xdr:grpSpPr>
        <a:xfrm>
          <a:off x="11462385" y="26100405"/>
          <a:ext cx="172800" cy="173457"/>
          <a:chOff x="8105775" y="571500"/>
          <a:chExt cx="172800" cy="172800"/>
        </a:xfrm>
      </xdr:grpSpPr>
      <xdr:sp macro="" textlink="">
        <xdr:nvSpPr>
          <xdr:cNvPr id="584" name="Rechteck 583">
            <a:extLst>
              <a:ext uri="{FF2B5EF4-FFF2-40B4-BE49-F238E27FC236}">
                <a16:creationId xmlns:a16="http://schemas.microsoft.com/office/drawing/2014/main" id="{00000000-0008-0000-0C00-00004802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85" name="Textfeld 584">
            <a:extLst>
              <a:ext uri="{FF2B5EF4-FFF2-40B4-BE49-F238E27FC236}">
                <a16:creationId xmlns:a16="http://schemas.microsoft.com/office/drawing/2014/main" id="{00000000-0008-0000-0C00-00004902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oneCellAnchor>
  <xdr:oneCellAnchor>
    <xdr:from>
      <xdr:col>1</xdr:col>
      <xdr:colOff>38101</xdr:colOff>
      <xdr:row>128</xdr:row>
      <xdr:rowOff>85731</xdr:rowOff>
    </xdr:from>
    <xdr:ext cx="10770429" cy="5656530"/>
    <xdr:sp macro="" textlink="">
      <xdr:nvSpPr>
        <xdr:cNvPr id="586" name="Rechteck 585">
          <a:extLst>
            <a:ext uri="{FF2B5EF4-FFF2-40B4-BE49-F238E27FC236}">
              <a16:creationId xmlns:a16="http://schemas.microsoft.com/office/drawing/2014/main" id="{00000000-0008-0000-0C00-00004A020000}"/>
            </a:ext>
          </a:extLst>
        </xdr:cNvPr>
        <xdr:cNvSpPr/>
      </xdr:nvSpPr>
      <xdr:spPr>
        <a:xfrm>
          <a:off x="504498" y="7351007"/>
          <a:ext cx="10770429" cy="565653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203238</xdr:colOff>
      <xdr:row>128</xdr:row>
      <xdr:rowOff>85224</xdr:rowOff>
    </xdr:from>
    <xdr:ext cx="4858254" cy="2307117"/>
    <xdr:cxnSp macro="">
      <xdr:nvCxnSpPr>
        <xdr:cNvPr id="587" name="Gerader Verbinder 586">
          <a:extLst>
            <a:ext uri="{FF2B5EF4-FFF2-40B4-BE49-F238E27FC236}">
              <a16:creationId xmlns:a16="http://schemas.microsoft.com/office/drawing/2014/main" id="{00000000-0008-0000-0C00-00004B020000}"/>
            </a:ext>
          </a:extLst>
        </xdr:cNvPr>
        <xdr:cNvCxnSpPr>
          <a:stCxn id="592" idx="7"/>
        </xdr:cNvCxnSpPr>
      </xdr:nvCxnSpPr>
      <xdr:spPr>
        <a:xfrm flipV="1">
          <a:off x="6424048" y="7350500"/>
          <a:ext cx="4858254" cy="2307117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7</xdr:col>
      <xdr:colOff>203238</xdr:colOff>
      <xdr:row>144</xdr:row>
      <xdr:rowOff>71834</xdr:rowOff>
    </xdr:from>
    <xdr:ext cx="4849440" cy="2305471"/>
    <xdr:cxnSp macro="">
      <xdr:nvCxnSpPr>
        <xdr:cNvPr id="588" name="Gerader Verbinder 587">
          <a:extLst>
            <a:ext uri="{FF2B5EF4-FFF2-40B4-BE49-F238E27FC236}">
              <a16:creationId xmlns:a16="http://schemas.microsoft.com/office/drawing/2014/main" id="{00000000-0008-0000-0C00-00004C020000}"/>
            </a:ext>
          </a:extLst>
        </xdr:cNvPr>
        <xdr:cNvCxnSpPr>
          <a:stCxn id="592" idx="5"/>
        </xdr:cNvCxnSpPr>
      </xdr:nvCxnSpPr>
      <xdr:spPr>
        <a:xfrm>
          <a:off x="6424048" y="10700420"/>
          <a:ext cx="4849440" cy="2305471"/>
        </a:xfrm>
        <a:prstGeom prst="line">
          <a:avLst/>
        </a:prstGeom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twoCellAnchor>
    <xdr:from>
      <xdr:col>5</xdr:col>
      <xdr:colOff>794070</xdr:colOff>
      <xdr:row>138</xdr:row>
      <xdr:rowOff>74300</xdr:rowOff>
    </xdr:from>
    <xdr:to>
      <xdr:col>7</xdr:col>
      <xdr:colOff>528626</xdr:colOff>
      <xdr:row>145</xdr:row>
      <xdr:rowOff>77599</xdr:rowOff>
    </xdr:to>
    <xdr:grpSp>
      <xdr:nvGrpSpPr>
        <xdr:cNvPr id="589" name="Gruppieren 588">
          <a:extLst>
            <a:ext uri="{FF2B5EF4-FFF2-40B4-BE49-F238E27FC236}">
              <a16:creationId xmlns:a16="http://schemas.microsoft.com/office/drawing/2014/main" id="{00000000-0008-0000-0C00-00004D020000}"/>
            </a:ext>
          </a:extLst>
        </xdr:cNvPr>
        <xdr:cNvGrpSpPr/>
      </xdr:nvGrpSpPr>
      <xdr:grpSpPr>
        <a:xfrm flipH="1">
          <a:off x="5236530" y="28595960"/>
          <a:ext cx="1715756" cy="1443479"/>
          <a:chOff x="5096742" y="3135438"/>
          <a:chExt cx="1652694" cy="1474747"/>
        </a:xfrm>
      </xdr:grpSpPr>
      <xdr:sp macro="" textlink="">
        <xdr:nvSpPr>
          <xdr:cNvPr id="590" name="Rad 20">
            <a:extLst>
              <a:ext uri="{FF2B5EF4-FFF2-40B4-BE49-F238E27FC236}">
                <a16:creationId xmlns:a16="http://schemas.microsoft.com/office/drawing/2014/main" id="{00000000-0008-0000-0C00-00004E020000}"/>
              </a:ext>
            </a:extLst>
          </xdr:cNvPr>
          <xdr:cNvSpPr/>
        </xdr:nvSpPr>
        <xdr:spPr>
          <a:xfrm>
            <a:off x="5096742" y="3703880"/>
            <a:ext cx="268096" cy="271850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591" name="Ellipse 590">
            <a:extLst>
              <a:ext uri="{FF2B5EF4-FFF2-40B4-BE49-F238E27FC236}">
                <a16:creationId xmlns:a16="http://schemas.microsoft.com/office/drawing/2014/main" id="{00000000-0008-0000-0C00-00004F020000}"/>
              </a:ext>
            </a:extLst>
          </xdr:cNvPr>
          <xdr:cNvSpPr/>
        </xdr:nvSpPr>
        <xdr:spPr>
          <a:xfrm rot="549742">
            <a:off x="6449853" y="3858210"/>
            <a:ext cx="299583" cy="243303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592" name="Ellipse 591">
            <a:extLst>
              <a:ext uri="{FF2B5EF4-FFF2-40B4-BE49-F238E27FC236}">
                <a16:creationId xmlns:a16="http://schemas.microsoft.com/office/drawing/2014/main" id="{00000000-0008-0000-0C00-000050020000}"/>
              </a:ext>
            </a:extLst>
          </xdr:cNvPr>
          <xdr:cNvSpPr/>
        </xdr:nvSpPr>
        <xdr:spPr>
          <a:xfrm flipH="1">
            <a:off x="5207809" y="3135438"/>
            <a:ext cx="1463472" cy="1474747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grpSp>
        <xdr:nvGrpSpPr>
          <xdr:cNvPr id="593" name="Gruppieren 592">
            <a:extLst>
              <a:ext uri="{FF2B5EF4-FFF2-40B4-BE49-F238E27FC236}">
                <a16:creationId xmlns:a16="http://schemas.microsoft.com/office/drawing/2014/main" id="{00000000-0008-0000-0C00-000051020000}"/>
              </a:ext>
            </a:extLst>
          </xdr:cNvPr>
          <xdr:cNvGrpSpPr/>
        </xdr:nvGrpSpPr>
        <xdr:grpSpPr>
          <a:xfrm>
            <a:off x="6179407" y="3694067"/>
            <a:ext cx="267365" cy="270388"/>
            <a:chOff x="6553200" y="3248025"/>
            <a:chExt cx="360975" cy="360000"/>
          </a:xfrm>
        </xdr:grpSpPr>
        <xdr:sp macro="" textlink="">
          <xdr:nvSpPr>
            <xdr:cNvPr id="595" name="Ellipse 594">
              <a:extLst>
                <a:ext uri="{FF2B5EF4-FFF2-40B4-BE49-F238E27FC236}">
                  <a16:creationId xmlns:a16="http://schemas.microsoft.com/office/drawing/2014/main" id="{00000000-0008-0000-0C00-00005302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596" name="Ellipse 595">
              <a:extLst>
                <a:ext uri="{FF2B5EF4-FFF2-40B4-BE49-F238E27FC236}">
                  <a16:creationId xmlns:a16="http://schemas.microsoft.com/office/drawing/2014/main" id="{00000000-0008-0000-0C00-00005402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atin typeface="Calibri Light" panose="020F0302020204030204" pitchFamily="34" charset="0"/>
                <a:cs typeface="Calibri Light" panose="020F0302020204030204" pitchFamily="34" charset="0"/>
              </a:endParaRPr>
            </a:p>
          </xdr:txBody>
        </xdr:sp>
      </xdr:grpSp>
      <xdr:sp macro="" textlink="">
        <xdr:nvSpPr>
          <xdr:cNvPr id="594" name="Bogen 593">
            <a:extLst>
              <a:ext uri="{FF2B5EF4-FFF2-40B4-BE49-F238E27FC236}">
                <a16:creationId xmlns:a16="http://schemas.microsoft.com/office/drawing/2014/main" id="{00000000-0008-0000-0C00-000052020000}"/>
              </a:ext>
            </a:extLst>
          </xdr:cNvPr>
          <xdr:cNvSpPr/>
        </xdr:nvSpPr>
        <xdr:spPr>
          <a:xfrm rot="10476670">
            <a:off x="5878373" y="3738456"/>
            <a:ext cx="634546" cy="814650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10</xdr:col>
      <xdr:colOff>854623</xdr:colOff>
      <xdr:row>155</xdr:row>
      <xdr:rowOff>10182</xdr:rowOff>
    </xdr:from>
    <xdr:ext cx="1695450" cy="217560"/>
    <xdr:sp macro="" textlink="">
      <xdr:nvSpPr>
        <xdr:cNvPr id="597" name="ZoneTexte 3">
          <a:extLst>
            <a:ext uri="{FF2B5EF4-FFF2-40B4-BE49-F238E27FC236}">
              <a16:creationId xmlns:a16="http://schemas.microsoft.com/office/drawing/2014/main" id="{00000000-0008-0000-0C00-000055020000}"/>
            </a:ext>
          </a:extLst>
        </xdr:cNvPr>
        <xdr:cNvSpPr txBox="1"/>
      </xdr:nvSpPr>
      <xdr:spPr>
        <a:xfrm>
          <a:off x="9952640" y="12951044"/>
          <a:ext cx="16954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323849</xdr:colOff>
      <xdr:row>129</xdr:row>
      <xdr:rowOff>36921</xdr:rowOff>
    </xdr:from>
    <xdr:ext cx="933043" cy="336897"/>
    <xdr:sp macro="" textlink="" fLocksText="0">
      <xdr:nvSpPr>
        <xdr:cNvPr id="598" name="Gefaltete Ecke 139">
          <a:extLst>
            <a:ext uri="{FF2B5EF4-FFF2-40B4-BE49-F238E27FC236}">
              <a16:creationId xmlns:a16="http://schemas.microsoft.com/office/drawing/2014/main" id="{00000000-0008-0000-0C00-000056020000}"/>
            </a:ext>
          </a:extLst>
        </xdr:cNvPr>
        <xdr:cNvSpPr/>
      </xdr:nvSpPr>
      <xdr:spPr>
        <a:xfrm>
          <a:off x="1749315" y="7512404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247759</xdr:colOff>
      <xdr:row>143</xdr:row>
      <xdr:rowOff>59778</xdr:rowOff>
    </xdr:from>
    <xdr:ext cx="452105" cy="265874"/>
    <xdr:sp macro="" textlink="">
      <xdr:nvSpPr>
        <xdr:cNvPr id="599" name="Textfeld 598">
          <a:extLst>
            <a:ext uri="{FF2B5EF4-FFF2-40B4-BE49-F238E27FC236}">
              <a16:creationId xmlns:a16="http://schemas.microsoft.com/office/drawing/2014/main" id="{00000000-0008-0000-0C00-000057020000}"/>
            </a:ext>
          </a:extLst>
        </xdr:cNvPr>
        <xdr:cNvSpPr txBox="1"/>
      </xdr:nvSpPr>
      <xdr:spPr>
        <a:xfrm>
          <a:off x="3591362" y="10478157"/>
          <a:ext cx="452105" cy="2658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PAIN</a:t>
          </a:r>
        </a:p>
      </xdr:txBody>
    </xdr:sp>
    <xdr:clientData/>
  </xdr:oneCellAnchor>
  <xdr:oneCellAnchor>
    <xdr:from>
      <xdr:col>4</xdr:col>
      <xdr:colOff>247759</xdr:colOff>
      <xdr:row>139</xdr:row>
      <xdr:rowOff>1314</xdr:rowOff>
    </xdr:from>
    <xdr:ext cx="471604" cy="265217"/>
    <xdr:sp macro="" textlink="">
      <xdr:nvSpPr>
        <xdr:cNvPr id="600" name="Textfeld 599">
          <a:extLst>
            <a:ext uri="{FF2B5EF4-FFF2-40B4-BE49-F238E27FC236}">
              <a16:creationId xmlns:a16="http://schemas.microsoft.com/office/drawing/2014/main" id="{00000000-0008-0000-0C00-000058020000}"/>
            </a:ext>
          </a:extLst>
        </xdr:cNvPr>
        <xdr:cNvSpPr txBox="1"/>
      </xdr:nvSpPr>
      <xdr:spPr>
        <a:xfrm>
          <a:off x="3591362" y="9578866"/>
          <a:ext cx="471604" cy="26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GAIN</a:t>
          </a:r>
        </a:p>
      </xdr:txBody>
    </xdr:sp>
    <xdr:clientData/>
  </xdr:oneCellAnchor>
  <xdr:oneCellAnchor>
    <xdr:from>
      <xdr:col>3</xdr:col>
      <xdr:colOff>571499</xdr:colOff>
      <xdr:row>129</xdr:row>
      <xdr:rowOff>179796</xdr:rowOff>
    </xdr:from>
    <xdr:ext cx="933044" cy="337554"/>
    <xdr:sp macro="" textlink="" fLocksText="0">
      <xdr:nvSpPr>
        <xdr:cNvPr id="601" name="Gefaltete Ecke 166">
          <a:extLst>
            <a:ext uri="{FF2B5EF4-FFF2-40B4-BE49-F238E27FC236}">
              <a16:creationId xmlns:a16="http://schemas.microsoft.com/office/drawing/2014/main" id="{00000000-0008-0000-0C00-000059020000}"/>
            </a:ext>
          </a:extLst>
        </xdr:cNvPr>
        <xdr:cNvSpPr/>
      </xdr:nvSpPr>
      <xdr:spPr>
        <a:xfrm>
          <a:off x="2956033" y="765527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142874</xdr:colOff>
      <xdr:row>132</xdr:row>
      <xdr:rowOff>141696</xdr:rowOff>
    </xdr:from>
    <xdr:ext cx="933044" cy="337553"/>
    <xdr:sp macro="" textlink="" fLocksText="0">
      <xdr:nvSpPr>
        <xdr:cNvPr id="602" name="Gefaltete Ecke 167">
          <a:extLst>
            <a:ext uri="{FF2B5EF4-FFF2-40B4-BE49-F238E27FC236}">
              <a16:creationId xmlns:a16="http://schemas.microsoft.com/office/drawing/2014/main" id="{00000000-0008-0000-0C00-00005A020000}"/>
            </a:ext>
          </a:extLst>
        </xdr:cNvPr>
        <xdr:cNvSpPr/>
      </xdr:nvSpPr>
      <xdr:spPr>
        <a:xfrm>
          <a:off x="3486477" y="82477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247649</xdr:colOff>
      <xdr:row>129</xdr:row>
      <xdr:rowOff>36921</xdr:rowOff>
    </xdr:from>
    <xdr:ext cx="933044" cy="336897"/>
    <xdr:sp macro="" textlink="" fLocksText="0">
      <xdr:nvSpPr>
        <xdr:cNvPr id="603" name="Gefaltete Ecke 39">
          <a:extLst>
            <a:ext uri="{FF2B5EF4-FFF2-40B4-BE49-F238E27FC236}">
              <a16:creationId xmlns:a16="http://schemas.microsoft.com/office/drawing/2014/main" id="{00000000-0008-0000-0C00-00005B020000}"/>
            </a:ext>
          </a:extLst>
        </xdr:cNvPr>
        <xdr:cNvSpPr/>
      </xdr:nvSpPr>
      <xdr:spPr>
        <a:xfrm>
          <a:off x="4550321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723899</xdr:colOff>
      <xdr:row>135</xdr:row>
      <xdr:rowOff>65496</xdr:rowOff>
    </xdr:from>
    <xdr:ext cx="933044" cy="336897"/>
    <xdr:sp macro="" textlink="" fLocksText="0">
      <xdr:nvSpPr>
        <xdr:cNvPr id="604" name="Gefaltete Ecke 40">
          <a:extLst>
            <a:ext uri="{FF2B5EF4-FFF2-40B4-BE49-F238E27FC236}">
              <a16:creationId xmlns:a16="http://schemas.microsoft.com/office/drawing/2014/main" id="{00000000-0008-0000-0C00-00005C020000}"/>
            </a:ext>
          </a:extLst>
        </xdr:cNvPr>
        <xdr:cNvSpPr/>
      </xdr:nvSpPr>
      <xdr:spPr>
        <a:xfrm>
          <a:off x="4067502" y="8802220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933449</xdr:colOff>
      <xdr:row>129</xdr:row>
      <xdr:rowOff>170271</xdr:rowOff>
    </xdr:from>
    <xdr:ext cx="933044" cy="337554"/>
    <xdr:sp macro="" textlink="" fLocksText="0">
      <xdr:nvSpPr>
        <xdr:cNvPr id="605" name="Gefaltete Ecke 41">
          <a:extLst>
            <a:ext uri="{FF2B5EF4-FFF2-40B4-BE49-F238E27FC236}">
              <a16:creationId xmlns:a16="http://schemas.microsoft.com/office/drawing/2014/main" id="{00000000-0008-0000-0C00-00005D020000}"/>
            </a:ext>
          </a:extLst>
        </xdr:cNvPr>
        <xdr:cNvSpPr/>
      </xdr:nvSpPr>
      <xdr:spPr>
        <a:xfrm>
          <a:off x="6195190" y="7645754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379685</xdr:colOff>
      <xdr:row>133</xdr:row>
      <xdr:rowOff>173885</xdr:rowOff>
    </xdr:from>
    <xdr:ext cx="933044" cy="337553"/>
    <xdr:sp macro="" textlink="" fLocksText="0">
      <xdr:nvSpPr>
        <xdr:cNvPr id="606" name="Gefaltete Ecke 42">
          <a:extLst>
            <a:ext uri="{FF2B5EF4-FFF2-40B4-BE49-F238E27FC236}">
              <a16:creationId xmlns:a16="http://schemas.microsoft.com/office/drawing/2014/main" id="{00000000-0008-0000-0C00-00005E020000}"/>
            </a:ext>
          </a:extLst>
        </xdr:cNvPr>
        <xdr:cNvSpPr/>
      </xdr:nvSpPr>
      <xdr:spPr>
        <a:xfrm>
          <a:off x="5641426" y="8490195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739336</xdr:colOff>
      <xdr:row>133</xdr:row>
      <xdr:rowOff>57285</xdr:rowOff>
    </xdr:from>
    <xdr:ext cx="933044" cy="337554"/>
    <xdr:sp macro="" textlink="" fLocksText="0">
      <xdr:nvSpPr>
        <xdr:cNvPr id="607" name="Gefaltete Ecke 52">
          <a:extLst>
            <a:ext uri="{FF2B5EF4-FFF2-40B4-BE49-F238E27FC236}">
              <a16:creationId xmlns:a16="http://schemas.microsoft.com/office/drawing/2014/main" id="{00000000-0008-0000-0C00-00005F020000}"/>
            </a:ext>
          </a:extLst>
        </xdr:cNvPr>
        <xdr:cNvSpPr/>
      </xdr:nvSpPr>
      <xdr:spPr>
        <a:xfrm>
          <a:off x="6960146" y="837359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476249</xdr:colOff>
      <xdr:row>129</xdr:row>
      <xdr:rowOff>36921</xdr:rowOff>
    </xdr:from>
    <xdr:ext cx="933044" cy="336897"/>
    <xdr:sp macro="" textlink="" fLocksText="0">
      <xdr:nvSpPr>
        <xdr:cNvPr id="608" name="Gefaltete Ecke 53">
          <a:extLst>
            <a:ext uri="{FF2B5EF4-FFF2-40B4-BE49-F238E27FC236}">
              <a16:creationId xmlns:a16="http://schemas.microsoft.com/office/drawing/2014/main" id="{00000000-0008-0000-0C00-000060020000}"/>
            </a:ext>
          </a:extLst>
        </xdr:cNvPr>
        <xdr:cNvSpPr/>
      </xdr:nvSpPr>
      <xdr:spPr>
        <a:xfrm>
          <a:off x="7656128" y="751240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709447</xdr:colOff>
      <xdr:row>129</xdr:row>
      <xdr:rowOff>181438</xdr:rowOff>
    </xdr:from>
    <xdr:ext cx="933044" cy="336897"/>
    <xdr:sp macro="" textlink="" fLocksText="0">
      <xdr:nvSpPr>
        <xdr:cNvPr id="609" name="Gefaltete Ecke 54">
          <a:extLst>
            <a:ext uri="{FF2B5EF4-FFF2-40B4-BE49-F238E27FC236}">
              <a16:creationId xmlns:a16="http://schemas.microsoft.com/office/drawing/2014/main" id="{00000000-0008-0000-0C00-000061020000}"/>
            </a:ext>
          </a:extLst>
        </xdr:cNvPr>
        <xdr:cNvSpPr/>
      </xdr:nvSpPr>
      <xdr:spPr>
        <a:xfrm>
          <a:off x="8848395" y="765692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157326</xdr:colOff>
      <xdr:row>130</xdr:row>
      <xdr:rowOff>201802</xdr:rowOff>
    </xdr:from>
    <xdr:ext cx="933044" cy="337553"/>
    <xdr:sp macro="" textlink="" fLocksText="0">
      <xdr:nvSpPr>
        <xdr:cNvPr id="610" name="Gefaltete Ecke 56">
          <a:extLst>
            <a:ext uri="{FF2B5EF4-FFF2-40B4-BE49-F238E27FC236}">
              <a16:creationId xmlns:a16="http://schemas.microsoft.com/office/drawing/2014/main" id="{00000000-0008-0000-0C00-000062020000}"/>
            </a:ext>
          </a:extLst>
        </xdr:cNvPr>
        <xdr:cNvSpPr/>
      </xdr:nvSpPr>
      <xdr:spPr>
        <a:xfrm>
          <a:off x="623723" y="7887492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395123</xdr:colOff>
      <xdr:row>134</xdr:row>
      <xdr:rowOff>60898</xdr:rowOff>
    </xdr:from>
    <xdr:ext cx="933044" cy="337554"/>
    <xdr:sp macro="" textlink="" fLocksText="0">
      <xdr:nvSpPr>
        <xdr:cNvPr id="611" name="Gefaltete Ecke 60">
          <a:extLst>
            <a:ext uri="{FF2B5EF4-FFF2-40B4-BE49-F238E27FC236}">
              <a16:creationId xmlns:a16="http://schemas.microsoft.com/office/drawing/2014/main" id="{00000000-0008-0000-0C00-000063020000}"/>
            </a:ext>
          </a:extLst>
        </xdr:cNvPr>
        <xdr:cNvSpPr/>
      </xdr:nvSpPr>
      <xdr:spPr>
        <a:xfrm>
          <a:off x="861520" y="858741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517962</xdr:colOff>
      <xdr:row>138</xdr:row>
      <xdr:rowOff>143995</xdr:rowOff>
    </xdr:from>
    <xdr:ext cx="933044" cy="337554"/>
    <xdr:sp macro="" textlink="" fLocksText="0">
      <xdr:nvSpPr>
        <xdr:cNvPr id="612" name="Gefaltete Ecke 61">
          <a:extLst>
            <a:ext uri="{FF2B5EF4-FFF2-40B4-BE49-F238E27FC236}">
              <a16:creationId xmlns:a16="http://schemas.microsoft.com/office/drawing/2014/main" id="{00000000-0008-0000-0C00-000064020000}"/>
            </a:ext>
          </a:extLst>
        </xdr:cNvPr>
        <xdr:cNvSpPr/>
      </xdr:nvSpPr>
      <xdr:spPr>
        <a:xfrm>
          <a:off x="984359" y="951134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792216</xdr:colOff>
      <xdr:row>133</xdr:row>
      <xdr:rowOff>106224</xdr:rowOff>
    </xdr:from>
    <xdr:ext cx="933044" cy="336897"/>
    <xdr:sp macro="" textlink="" fLocksText="0">
      <xdr:nvSpPr>
        <xdr:cNvPr id="613" name="Gefaltete Ecke 62">
          <a:extLst>
            <a:ext uri="{FF2B5EF4-FFF2-40B4-BE49-F238E27FC236}">
              <a16:creationId xmlns:a16="http://schemas.microsoft.com/office/drawing/2014/main" id="{00000000-0008-0000-0C00-000065020000}"/>
            </a:ext>
          </a:extLst>
        </xdr:cNvPr>
        <xdr:cNvSpPr/>
      </xdr:nvSpPr>
      <xdr:spPr>
        <a:xfrm>
          <a:off x="2217682" y="842253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540625</xdr:colOff>
      <xdr:row>142</xdr:row>
      <xdr:rowOff>135126</xdr:rowOff>
    </xdr:from>
    <xdr:ext cx="933043" cy="337554"/>
    <xdr:sp macro="" textlink="" fLocksText="0">
      <xdr:nvSpPr>
        <xdr:cNvPr id="614" name="Gefaltete Ecke 63">
          <a:extLst>
            <a:ext uri="{FF2B5EF4-FFF2-40B4-BE49-F238E27FC236}">
              <a16:creationId xmlns:a16="http://schemas.microsoft.com/office/drawing/2014/main" id="{00000000-0008-0000-0C00-000066020000}"/>
            </a:ext>
          </a:extLst>
        </xdr:cNvPr>
        <xdr:cNvSpPr/>
      </xdr:nvSpPr>
      <xdr:spPr>
        <a:xfrm>
          <a:off x="1966091" y="10343298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244036</xdr:colOff>
      <xdr:row>144</xdr:row>
      <xdr:rowOff>149579</xdr:rowOff>
    </xdr:from>
    <xdr:ext cx="933044" cy="337554"/>
    <xdr:sp macro="" textlink="" fLocksText="0">
      <xdr:nvSpPr>
        <xdr:cNvPr id="615" name="Gefaltete Ecke 64">
          <a:extLst>
            <a:ext uri="{FF2B5EF4-FFF2-40B4-BE49-F238E27FC236}">
              <a16:creationId xmlns:a16="http://schemas.microsoft.com/office/drawing/2014/main" id="{00000000-0008-0000-0C00-000067020000}"/>
            </a:ext>
          </a:extLst>
        </xdr:cNvPr>
        <xdr:cNvSpPr/>
      </xdr:nvSpPr>
      <xdr:spPr>
        <a:xfrm>
          <a:off x="710433" y="1077816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759370</xdr:colOff>
      <xdr:row>146</xdr:row>
      <xdr:rowOff>70751</xdr:rowOff>
    </xdr:from>
    <xdr:ext cx="933044" cy="337554"/>
    <xdr:sp macro="" textlink="" fLocksText="0">
      <xdr:nvSpPr>
        <xdr:cNvPr id="616" name="Gefaltete Ecke 65">
          <a:extLst>
            <a:ext uri="{FF2B5EF4-FFF2-40B4-BE49-F238E27FC236}">
              <a16:creationId xmlns:a16="http://schemas.microsoft.com/office/drawing/2014/main" id="{00000000-0008-0000-0C00-000068020000}"/>
            </a:ext>
          </a:extLst>
        </xdr:cNvPr>
        <xdr:cNvSpPr/>
      </xdr:nvSpPr>
      <xdr:spPr>
        <a:xfrm>
          <a:off x="2184836" y="1111975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247649</xdr:colOff>
      <xdr:row>149</xdr:row>
      <xdr:rowOff>208371</xdr:rowOff>
    </xdr:from>
    <xdr:ext cx="933044" cy="337554"/>
    <xdr:sp macro="" textlink="" fLocksText="0">
      <xdr:nvSpPr>
        <xdr:cNvPr id="617" name="Gefaltete Ecke 66">
          <a:extLst>
            <a:ext uri="{FF2B5EF4-FFF2-40B4-BE49-F238E27FC236}">
              <a16:creationId xmlns:a16="http://schemas.microsoft.com/office/drawing/2014/main" id="{00000000-0008-0000-0C00-000069020000}"/>
            </a:ext>
          </a:extLst>
        </xdr:cNvPr>
        <xdr:cNvSpPr/>
      </xdr:nvSpPr>
      <xdr:spPr>
        <a:xfrm>
          <a:off x="714046" y="11887992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167837</xdr:colOff>
      <xdr:row>137</xdr:row>
      <xdr:rowOff>72394</xdr:rowOff>
    </xdr:from>
    <xdr:ext cx="933043" cy="337554"/>
    <xdr:sp macro="" textlink="" fLocksText="0">
      <xdr:nvSpPr>
        <xdr:cNvPr id="618" name="Gefaltete Ecke 67">
          <a:extLst>
            <a:ext uri="{FF2B5EF4-FFF2-40B4-BE49-F238E27FC236}">
              <a16:creationId xmlns:a16="http://schemas.microsoft.com/office/drawing/2014/main" id="{00000000-0008-0000-0C00-00006A020000}"/>
            </a:ext>
          </a:extLst>
        </xdr:cNvPr>
        <xdr:cNvSpPr/>
      </xdr:nvSpPr>
      <xdr:spPr>
        <a:xfrm>
          <a:off x="2552371" y="9229532"/>
          <a:ext cx="933043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9524</xdr:colOff>
      <xdr:row>135</xdr:row>
      <xdr:rowOff>17871</xdr:rowOff>
    </xdr:from>
    <xdr:ext cx="936000" cy="336897"/>
    <xdr:sp macro="" textlink="" fLocksText="0">
      <xdr:nvSpPr>
        <xdr:cNvPr id="619" name="Gefaltete Ecke 75">
          <a:extLst>
            <a:ext uri="{FF2B5EF4-FFF2-40B4-BE49-F238E27FC236}">
              <a16:creationId xmlns:a16="http://schemas.microsoft.com/office/drawing/2014/main" id="{00000000-0008-0000-0C00-00006B020000}"/>
            </a:ext>
          </a:extLst>
        </xdr:cNvPr>
        <xdr:cNvSpPr/>
      </xdr:nvSpPr>
      <xdr:spPr>
        <a:xfrm>
          <a:off x="9107541" y="8754595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327462</xdr:colOff>
      <xdr:row>137</xdr:row>
      <xdr:rowOff>74036</xdr:rowOff>
    </xdr:from>
    <xdr:ext cx="933044" cy="336897"/>
    <xdr:sp macro="" textlink="" fLocksText="0">
      <xdr:nvSpPr>
        <xdr:cNvPr id="620" name="Gefaltete Ecke 76">
          <a:extLst>
            <a:ext uri="{FF2B5EF4-FFF2-40B4-BE49-F238E27FC236}">
              <a16:creationId xmlns:a16="http://schemas.microsoft.com/office/drawing/2014/main" id="{00000000-0008-0000-0C00-00006C020000}"/>
            </a:ext>
          </a:extLst>
        </xdr:cNvPr>
        <xdr:cNvSpPr/>
      </xdr:nvSpPr>
      <xdr:spPr>
        <a:xfrm>
          <a:off x="7507341" y="923117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85724</xdr:colOff>
      <xdr:row>141</xdr:row>
      <xdr:rowOff>170271</xdr:rowOff>
    </xdr:from>
    <xdr:ext cx="936000" cy="337553"/>
    <xdr:sp macro="" textlink="" fLocksText="0">
      <xdr:nvSpPr>
        <xdr:cNvPr id="621" name="Gefaltete Ecke 77">
          <a:extLst>
            <a:ext uri="{FF2B5EF4-FFF2-40B4-BE49-F238E27FC236}">
              <a16:creationId xmlns:a16="http://schemas.microsoft.com/office/drawing/2014/main" id="{00000000-0008-0000-0C00-00006D020000}"/>
            </a:ext>
          </a:extLst>
        </xdr:cNvPr>
        <xdr:cNvSpPr/>
      </xdr:nvSpPr>
      <xdr:spPr>
        <a:xfrm>
          <a:off x="10142810" y="10168237"/>
          <a:ext cx="936000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123824</xdr:colOff>
      <xdr:row>132</xdr:row>
      <xdr:rowOff>46446</xdr:rowOff>
    </xdr:from>
    <xdr:ext cx="936000" cy="336896"/>
    <xdr:sp macro="" textlink="" fLocksText="0">
      <xdr:nvSpPr>
        <xdr:cNvPr id="622" name="Gefaltete Ecke 78">
          <a:extLst>
            <a:ext uri="{FF2B5EF4-FFF2-40B4-BE49-F238E27FC236}">
              <a16:creationId xmlns:a16="http://schemas.microsoft.com/office/drawing/2014/main" id="{00000000-0008-0000-0C00-00006E020000}"/>
            </a:ext>
          </a:extLst>
        </xdr:cNvPr>
        <xdr:cNvSpPr/>
      </xdr:nvSpPr>
      <xdr:spPr>
        <a:xfrm>
          <a:off x="10180910" y="8152549"/>
          <a:ext cx="936000" cy="33689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383298</xdr:colOff>
      <xdr:row>141</xdr:row>
      <xdr:rowOff>109507</xdr:rowOff>
    </xdr:from>
    <xdr:ext cx="933044" cy="337554"/>
    <xdr:sp macro="" textlink="" fLocksText="0">
      <xdr:nvSpPr>
        <xdr:cNvPr id="623" name="Gefaltete Ecke 80">
          <a:extLst>
            <a:ext uri="{FF2B5EF4-FFF2-40B4-BE49-F238E27FC236}">
              <a16:creationId xmlns:a16="http://schemas.microsoft.com/office/drawing/2014/main" id="{00000000-0008-0000-0C00-00006F020000}"/>
            </a:ext>
          </a:extLst>
        </xdr:cNvPr>
        <xdr:cNvSpPr/>
      </xdr:nvSpPr>
      <xdr:spPr>
        <a:xfrm>
          <a:off x="8522246" y="10107473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9</xdr:col>
      <xdr:colOff>28574</xdr:colOff>
      <xdr:row>145</xdr:row>
      <xdr:rowOff>141696</xdr:rowOff>
    </xdr:from>
    <xdr:ext cx="933044" cy="337554"/>
    <xdr:sp macro="" textlink="" fLocksText="0">
      <xdr:nvSpPr>
        <xdr:cNvPr id="624" name="Gefaltete Ecke 81">
          <a:extLst>
            <a:ext uri="{FF2B5EF4-FFF2-40B4-BE49-F238E27FC236}">
              <a16:creationId xmlns:a16="http://schemas.microsoft.com/office/drawing/2014/main" id="{00000000-0008-0000-0C00-000070020000}"/>
            </a:ext>
          </a:extLst>
        </xdr:cNvPr>
        <xdr:cNvSpPr/>
      </xdr:nvSpPr>
      <xdr:spPr>
        <a:xfrm>
          <a:off x="8167522" y="10980489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758387</xdr:colOff>
      <xdr:row>146</xdr:row>
      <xdr:rowOff>20170</xdr:rowOff>
    </xdr:from>
    <xdr:ext cx="936000" cy="336897"/>
    <xdr:sp macro="" textlink="" fLocksText="0">
      <xdr:nvSpPr>
        <xdr:cNvPr id="625" name="Gefaltete Ecke 82">
          <a:extLst>
            <a:ext uri="{FF2B5EF4-FFF2-40B4-BE49-F238E27FC236}">
              <a16:creationId xmlns:a16="http://schemas.microsoft.com/office/drawing/2014/main" id="{00000000-0008-0000-0C00-000071020000}"/>
            </a:ext>
          </a:extLst>
        </xdr:cNvPr>
        <xdr:cNvSpPr/>
      </xdr:nvSpPr>
      <xdr:spPr>
        <a:xfrm>
          <a:off x="9856404" y="11069170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11</xdr:col>
      <xdr:colOff>47624</xdr:colOff>
      <xdr:row>150</xdr:row>
      <xdr:rowOff>36921</xdr:rowOff>
    </xdr:from>
    <xdr:ext cx="936000" cy="336897"/>
    <xdr:sp macro="" textlink="" fLocksText="0">
      <xdr:nvSpPr>
        <xdr:cNvPr id="626" name="Gefaltete Ecke 83">
          <a:extLst>
            <a:ext uri="{FF2B5EF4-FFF2-40B4-BE49-F238E27FC236}">
              <a16:creationId xmlns:a16="http://schemas.microsoft.com/office/drawing/2014/main" id="{00000000-0008-0000-0C00-000072020000}"/>
            </a:ext>
          </a:extLst>
        </xdr:cNvPr>
        <xdr:cNvSpPr/>
      </xdr:nvSpPr>
      <xdr:spPr>
        <a:xfrm>
          <a:off x="10104710" y="1192674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447674</xdr:colOff>
      <xdr:row>138</xdr:row>
      <xdr:rowOff>84546</xdr:rowOff>
    </xdr:from>
    <xdr:ext cx="933044" cy="337554"/>
    <xdr:sp macro="" textlink="" fLocksText="0">
      <xdr:nvSpPr>
        <xdr:cNvPr id="627" name="Gefaltete Ecke 84">
          <a:extLst>
            <a:ext uri="{FF2B5EF4-FFF2-40B4-BE49-F238E27FC236}">
              <a16:creationId xmlns:a16="http://schemas.microsoft.com/office/drawing/2014/main" id="{00000000-0008-0000-0C00-000073020000}"/>
            </a:ext>
          </a:extLst>
        </xdr:cNvPr>
        <xdr:cNvSpPr/>
      </xdr:nvSpPr>
      <xdr:spPr>
        <a:xfrm>
          <a:off x="9545691" y="9451891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114299</xdr:colOff>
      <xdr:row>153</xdr:row>
      <xdr:rowOff>17871</xdr:rowOff>
    </xdr:from>
    <xdr:ext cx="933043" cy="336897"/>
    <xdr:sp macro="" textlink="" fLocksText="0">
      <xdr:nvSpPr>
        <xdr:cNvPr id="628" name="Gefaltete Ecke 85">
          <a:extLst>
            <a:ext uri="{FF2B5EF4-FFF2-40B4-BE49-F238E27FC236}">
              <a16:creationId xmlns:a16="http://schemas.microsoft.com/office/drawing/2014/main" id="{00000000-0008-0000-0C00-000074020000}"/>
            </a:ext>
          </a:extLst>
        </xdr:cNvPr>
        <xdr:cNvSpPr/>
      </xdr:nvSpPr>
      <xdr:spPr>
        <a:xfrm>
          <a:off x="1539765" y="12538319"/>
          <a:ext cx="933043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650655</xdr:colOff>
      <xdr:row>146</xdr:row>
      <xdr:rowOff>47103</xdr:rowOff>
    </xdr:from>
    <xdr:ext cx="933044" cy="336897"/>
    <xdr:sp macro="" textlink="" fLocksText="0">
      <xdr:nvSpPr>
        <xdr:cNvPr id="629" name="Gefaltete Ecke 87">
          <a:extLst>
            <a:ext uri="{FF2B5EF4-FFF2-40B4-BE49-F238E27FC236}">
              <a16:creationId xmlns:a16="http://schemas.microsoft.com/office/drawing/2014/main" id="{00000000-0008-0000-0C00-000075020000}"/>
            </a:ext>
          </a:extLst>
        </xdr:cNvPr>
        <xdr:cNvSpPr/>
      </xdr:nvSpPr>
      <xdr:spPr>
        <a:xfrm>
          <a:off x="3994258" y="11096103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323849</xdr:colOff>
      <xdr:row>150</xdr:row>
      <xdr:rowOff>94071</xdr:rowOff>
    </xdr:from>
    <xdr:ext cx="933044" cy="337553"/>
    <xdr:sp macro="" textlink="" fLocksText="0">
      <xdr:nvSpPr>
        <xdr:cNvPr id="630" name="Gefaltete Ecke 88">
          <a:extLst>
            <a:ext uri="{FF2B5EF4-FFF2-40B4-BE49-F238E27FC236}">
              <a16:creationId xmlns:a16="http://schemas.microsoft.com/office/drawing/2014/main" id="{00000000-0008-0000-0C00-000076020000}"/>
            </a:ext>
          </a:extLst>
        </xdr:cNvPr>
        <xdr:cNvSpPr/>
      </xdr:nvSpPr>
      <xdr:spPr>
        <a:xfrm>
          <a:off x="2708383" y="119838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819149</xdr:colOff>
      <xdr:row>150</xdr:row>
      <xdr:rowOff>170271</xdr:rowOff>
    </xdr:from>
    <xdr:ext cx="933044" cy="337553"/>
    <xdr:sp macro="" textlink="" fLocksText="0">
      <xdr:nvSpPr>
        <xdr:cNvPr id="631" name="Gefaltete Ecke 89">
          <a:extLst>
            <a:ext uri="{FF2B5EF4-FFF2-40B4-BE49-F238E27FC236}">
              <a16:creationId xmlns:a16="http://schemas.microsoft.com/office/drawing/2014/main" id="{00000000-0008-0000-0C00-000077020000}"/>
            </a:ext>
          </a:extLst>
        </xdr:cNvPr>
        <xdr:cNvSpPr/>
      </xdr:nvSpPr>
      <xdr:spPr>
        <a:xfrm>
          <a:off x="4162752" y="12060099"/>
          <a:ext cx="933044" cy="337553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9524</xdr:colOff>
      <xdr:row>153</xdr:row>
      <xdr:rowOff>17871</xdr:rowOff>
    </xdr:from>
    <xdr:ext cx="936000" cy="336897"/>
    <xdr:sp macro="" textlink="" fLocksText="0">
      <xdr:nvSpPr>
        <xdr:cNvPr id="632" name="Gefaltete Ecke 90">
          <a:extLst>
            <a:ext uri="{FF2B5EF4-FFF2-40B4-BE49-F238E27FC236}">
              <a16:creationId xmlns:a16="http://schemas.microsoft.com/office/drawing/2014/main" id="{00000000-0008-0000-0C00-000078020000}"/>
            </a:ext>
          </a:extLst>
        </xdr:cNvPr>
        <xdr:cNvSpPr/>
      </xdr:nvSpPr>
      <xdr:spPr>
        <a:xfrm>
          <a:off x="3353127" y="12538319"/>
          <a:ext cx="936000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133349</xdr:colOff>
      <xdr:row>153</xdr:row>
      <xdr:rowOff>65496</xdr:rowOff>
    </xdr:from>
    <xdr:ext cx="933044" cy="336897"/>
    <xdr:sp macro="" textlink="" fLocksText="0">
      <xdr:nvSpPr>
        <xdr:cNvPr id="633" name="Gefaltete Ecke 91">
          <a:extLst>
            <a:ext uri="{FF2B5EF4-FFF2-40B4-BE49-F238E27FC236}">
              <a16:creationId xmlns:a16="http://schemas.microsoft.com/office/drawing/2014/main" id="{00000000-0008-0000-0C00-000079020000}"/>
            </a:ext>
          </a:extLst>
        </xdr:cNvPr>
        <xdr:cNvSpPr/>
      </xdr:nvSpPr>
      <xdr:spPr>
        <a:xfrm>
          <a:off x="5395090" y="12585944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293631</xdr:colOff>
      <xdr:row>147</xdr:row>
      <xdr:rowOff>123960</xdr:rowOff>
    </xdr:from>
    <xdr:ext cx="933044" cy="337554"/>
    <xdr:sp macro="" textlink="" fLocksText="0">
      <xdr:nvSpPr>
        <xdr:cNvPr id="634" name="Gefaltete Ecke 92">
          <a:extLst>
            <a:ext uri="{FF2B5EF4-FFF2-40B4-BE49-F238E27FC236}">
              <a16:creationId xmlns:a16="http://schemas.microsoft.com/office/drawing/2014/main" id="{00000000-0008-0000-0C00-00007A020000}"/>
            </a:ext>
          </a:extLst>
        </xdr:cNvPr>
        <xdr:cNvSpPr/>
      </xdr:nvSpPr>
      <xdr:spPr>
        <a:xfrm>
          <a:off x="5555372" y="11383167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253232</xdr:colOff>
      <xdr:row>151</xdr:row>
      <xdr:rowOff>155818</xdr:rowOff>
    </xdr:from>
    <xdr:ext cx="933044" cy="336897"/>
    <xdr:sp macro="" textlink="" fLocksText="0">
      <xdr:nvSpPr>
        <xdr:cNvPr id="635" name="Gefaltete Ecke 93">
          <a:extLst>
            <a:ext uri="{FF2B5EF4-FFF2-40B4-BE49-F238E27FC236}">
              <a16:creationId xmlns:a16="http://schemas.microsoft.com/office/drawing/2014/main" id="{00000000-0008-0000-0C00-00007B020000}"/>
            </a:ext>
          </a:extLst>
        </xdr:cNvPr>
        <xdr:cNvSpPr/>
      </xdr:nvSpPr>
      <xdr:spPr>
        <a:xfrm>
          <a:off x="6474042" y="12255852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910458</xdr:colOff>
      <xdr:row>149</xdr:row>
      <xdr:rowOff>44804</xdr:rowOff>
    </xdr:from>
    <xdr:ext cx="933044" cy="337554"/>
    <xdr:sp macro="" textlink="" fLocksText="0">
      <xdr:nvSpPr>
        <xdr:cNvPr id="636" name="Gefaltete Ecke 94">
          <a:extLst>
            <a:ext uri="{FF2B5EF4-FFF2-40B4-BE49-F238E27FC236}">
              <a16:creationId xmlns:a16="http://schemas.microsoft.com/office/drawing/2014/main" id="{00000000-0008-0000-0C00-00007C020000}"/>
            </a:ext>
          </a:extLst>
        </xdr:cNvPr>
        <xdr:cNvSpPr/>
      </xdr:nvSpPr>
      <xdr:spPr>
        <a:xfrm>
          <a:off x="7131268" y="11724425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10</xdr:col>
      <xdr:colOff>88023</xdr:colOff>
      <xdr:row>152</xdr:row>
      <xdr:rowOff>164030</xdr:rowOff>
    </xdr:from>
    <xdr:ext cx="933044" cy="336897"/>
    <xdr:sp macro="" textlink="" fLocksText="0">
      <xdr:nvSpPr>
        <xdr:cNvPr id="637" name="Gefaltete Ecke 102">
          <a:extLst>
            <a:ext uri="{FF2B5EF4-FFF2-40B4-BE49-F238E27FC236}">
              <a16:creationId xmlns:a16="http://schemas.microsoft.com/office/drawing/2014/main" id="{00000000-0008-0000-0C00-00007D020000}"/>
            </a:ext>
          </a:extLst>
        </xdr:cNvPr>
        <xdr:cNvSpPr/>
      </xdr:nvSpPr>
      <xdr:spPr>
        <a:xfrm>
          <a:off x="9186040" y="12474271"/>
          <a:ext cx="933044" cy="336897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8</xdr:col>
      <xdr:colOff>804041</xdr:colOff>
      <xdr:row>151</xdr:row>
      <xdr:rowOff>177496</xdr:rowOff>
    </xdr:from>
    <xdr:ext cx="933044" cy="337554"/>
    <xdr:sp macro="" textlink="" fLocksText="0">
      <xdr:nvSpPr>
        <xdr:cNvPr id="638" name="Gefaltete Ecke 103">
          <a:extLst>
            <a:ext uri="{FF2B5EF4-FFF2-40B4-BE49-F238E27FC236}">
              <a16:creationId xmlns:a16="http://schemas.microsoft.com/office/drawing/2014/main" id="{00000000-0008-0000-0C00-00007E020000}"/>
            </a:ext>
          </a:extLst>
        </xdr:cNvPr>
        <xdr:cNvSpPr/>
      </xdr:nvSpPr>
      <xdr:spPr>
        <a:xfrm>
          <a:off x="7983920" y="12277530"/>
          <a:ext cx="933044" cy="337554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1</xdr:col>
      <xdr:colOff>38101</xdr:colOff>
      <xdr:row>141</xdr:row>
      <xdr:rowOff>181053</xdr:rowOff>
    </xdr:from>
    <xdr:ext cx="4670399" cy="253"/>
    <xdr:cxnSp macro="">
      <xdr:nvCxnSpPr>
        <xdr:cNvPr id="639" name="Gerader Verbinder 638">
          <a:extLst>
            <a:ext uri="{FF2B5EF4-FFF2-40B4-BE49-F238E27FC236}">
              <a16:creationId xmlns:a16="http://schemas.microsoft.com/office/drawing/2014/main" id="{00000000-0008-0000-0C00-00007F020000}"/>
            </a:ext>
          </a:extLst>
        </xdr:cNvPr>
        <xdr:cNvCxnSpPr>
          <a:stCxn id="586" idx="1"/>
          <a:endCxn id="592" idx="2"/>
        </xdr:cNvCxnSpPr>
      </xdr:nvCxnSpPr>
      <xdr:spPr>
        <a:xfrm flipV="1">
          <a:off x="504498" y="10179019"/>
          <a:ext cx="4670399" cy="253"/>
        </a:xfrm>
        <a:prstGeom prst="line">
          <a:avLst/>
        </a:prstGeom>
        <a:ln>
          <a:solidFill>
            <a:schemeClr val="accent1">
              <a:lumMod val="75000"/>
            </a:schemeClr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8</xdr:col>
      <xdr:colOff>589347</xdr:colOff>
      <xdr:row>140</xdr:row>
      <xdr:rowOff>178676</xdr:rowOff>
    </xdr:from>
    <xdr:ext cx="727571" cy="436786"/>
    <xdr:sp macro="" textlink="">
      <xdr:nvSpPr>
        <xdr:cNvPr id="640" name="Textfeld 639">
          <a:extLst>
            <a:ext uri="{FF2B5EF4-FFF2-40B4-BE49-F238E27FC236}">
              <a16:creationId xmlns:a16="http://schemas.microsoft.com/office/drawing/2014/main" id="{00000000-0008-0000-0C00-000080020000}"/>
            </a:ext>
          </a:extLst>
        </xdr:cNvPr>
        <xdr:cNvSpPr txBox="1"/>
      </xdr:nvSpPr>
      <xdr:spPr>
        <a:xfrm>
          <a:off x="7769226" y="9966435"/>
          <a:ext cx="72757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>
              <a:latin typeface="Calibri Light" panose="020F0302020204030204" pitchFamily="34" charset="0"/>
              <a:cs typeface="Calibri Light" panose="020F0302020204030204" pitchFamily="34" charset="0"/>
            </a:rPr>
            <a:t>Customer</a:t>
          </a:r>
          <a:b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</a:br>
          <a:r>
            <a:rPr lang="de-CH" sz="1100" b="1" baseline="0">
              <a:latin typeface="Calibri Light" panose="020F0302020204030204" pitchFamily="34" charset="0"/>
              <a:cs typeface="Calibri Light" panose="020F0302020204030204" pitchFamily="34" charset="0"/>
            </a:rPr>
            <a:t>Jobs</a:t>
          </a:r>
          <a:endParaRPr lang="de-CH" sz="11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557759</xdr:colOff>
      <xdr:row>139</xdr:row>
      <xdr:rowOff>148786</xdr:rowOff>
    </xdr:from>
    <xdr:ext cx="1031931" cy="1000783"/>
    <xdr:sp macro="" textlink="' '!A553">
      <xdr:nvSpPr>
        <xdr:cNvPr id="641" name="Textfeld 640">
          <a:extLst>
            <a:ext uri="{FF2B5EF4-FFF2-40B4-BE49-F238E27FC236}">
              <a16:creationId xmlns:a16="http://schemas.microsoft.com/office/drawing/2014/main" id="{00000000-0008-0000-0C00-000081020000}"/>
            </a:ext>
          </a:extLst>
        </xdr:cNvPr>
        <xdr:cNvSpPr txBox="1"/>
      </xdr:nvSpPr>
      <xdr:spPr>
        <a:xfrm>
          <a:off x="6778569" y="9726338"/>
          <a:ext cx="1031931" cy="1000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r>
            <a:rPr lang="de-CH" sz="11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Welche Jobs/Aufgaben möchte der Kunde</a:t>
          </a:r>
          <a:r>
            <a:rPr lang="de-CH" sz="1100" b="0" baseline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 erledigen?</a:t>
          </a:r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142</xdr:row>
      <xdr:rowOff>45982</xdr:rowOff>
    </xdr:from>
    <xdr:ext cx="1057603" cy="781240"/>
    <xdr:sp macro="" textlink="">
      <xdr:nvSpPr>
        <xdr:cNvPr id="642" name="Textfeld 641">
          <a:extLst>
            <a:ext uri="{FF2B5EF4-FFF2-40B4-BE49-F238E27FC236}">
              <a16:creationId xmlns:a16="http://schemas.microsoft.com/office/drawing/2014/main" id="{00000000-0008-0000-0C00-000082020000}"/>
            </a:ext>
          </a:extLst>
        </xdr:cNvPr>
        <xdr:cNvSpPr txBox="1"/>
      </xdr:nvSpPr>
      <xdr:spPr>
        <a:xfrm>
          <a:off x="4092465" y="10254154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schlecht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748862</xdr:colOff>
      <xdr:row>137</xdr:row>
      <xdr:rowOff>203638</xdr:rowOff>
    </xdr:from>
    <xdr:ext cx="1057603" cy="781240"/>
    <xdr:sp macro="" textlink="">
      <xdr:nvSpPr>
        <xdr:cNvPr id="643" name="Textfeld 642">
          <a:extLst>
            <a:ext uri="{FF2B5EF4-FFF2-40B4-BE49-F238E27FC236}">
              <a16:creationId xmlns:a16="http://schemas.microsoft.com/office/drawing/2014/main" id="{00000000-0008-0000-0C00-000083020000}"/>
            </a:ext>
          </a:extLst>
        </xdr:cNvPr>
        <xdr:cNvSpPr txBox="1"/>
      </xdr:nvSpPr>
      <xdr:spPr>
        <a:xfrm>
          <a:off x="4092465" y="9360776"/>
          <a:ext cx="105760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Was führt dazu, dass sich der Kunde gut fühlt?</a:t>
          </a:r>
          <a:endParaRPr lang="fr-CH" sz="110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9</xdr:col>
      <xdr:colOff>432237</xdr:colOff>
      <xdr:row>13</xdr:row>
      <xdr:rowOff>197861</xdr:rowOff>
    </xdr:from>
    <xdr:to>
      <xdr:col>10</xdr:col>
      <xdr:colOff>406212</xdr:colOff>
      <xdr:row>15</xdr:row>
      <xdr:rowOff>115001</xdr:rowOff>
    </xdr:to>
    <xdr:sp macro="" textlink="" fLocksText="0">
      <xdr:nvSpPr>
        <xdr:cNvPr id="644" name="Gefaltete Ecke 76">
          <a:extLst>
            <a:ext uri="{FF2B5EF4-FFF2-40B4-BE49-F238E27FC236}">
              <a16:creationId xmlns:a16="http://schemas.microsoft.com/office/drawing/2014/main" id="{00000000-0008-0000-0C00-000084020000}"/>
            </a:ext>
          </a:extLst>
        </xdr:cNvPr>
        <xdr:cNvSpPr/>
      </xdr:nvSpPr>
      <xdr:spPr>
        <a:xfrm>
          <a:off x="8595162" y="304583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2210418</xdr:colOff>
      <xdr:row>6</xdr:row>
      <xdr:rowOff>0</xdr:rowOff>
    </xdr:from>
    <xdr:to>
      <xdr:col>3</xdr:col>
      <xdr:colOff>2276072</xdr:colOff>
      <xdr:row>6</xdr:row>
      <xdr:rowOff>400050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/>
      </xdr:nvSpPr>
      <xdr:spPr>
        <a:xfrm>
          <a:off x="5029818" y="1504950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7</xdr:row>
      <xdr:rowOff>9524</xdr:rowOff>
    </xdr:from>
    <xdr:to>
      <xdr:col>3</xdr:col>
      <xdr:colOff>2276072</xdr:colOff>
      <xdr:row>8</xdr:row>
      <xdr:rowOff>0</xdr:rowOff>
    </xdr:to>
    <xdr:sp macro="" textlink="">
      <xdr:nvSpPr>
        <xdr:cNvPr id="169" name="Rechteck 168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/>
      </xdr:nvSpPr>
      <xdr:spPr>
        <a:xfrm>
          <a:off x="5026246" y="1926430"/>
          <a:ext cx="65654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8</xdr:row>
      <xdr:rowOff>9524</xdr:rowOff>
    </xdr:from>
    <xdr:to>
      <xdr:col>3</xdr:col>
      <xdr:colOff>2276072</xdr:colOff>
      <xdr:row>9</xdr:row>
      <xdr:rowOff>0</xdr:rowOff>
    </xdr:to>
    <xdr:sp macro="" textlink="">
      <xdr:nvSpPr>
        <xdr:cNvPr id="171" name="Rechteck 170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/>
      </xdr:nvSpPr>
      <xdr:spPr>
        <a:xfrm>
          <a:off x="5026246" y="2337196"/>
          <a:ext cx="65654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9</xdr:row>
      <xdr:rowOff>9524</xdr:rowOff>
    </xdr:from>
    <xdr:to>
      <xdr:col>3</xdr:col>
      <xdr:colOff>2276072</xdr:colOff>
      <xdr:row>9</xdr:row>
      <xdr:rowOff>408214</xdr:rowOff>
    </xdr:to>
    <xdr:sp macro="" textlink="">
      <xdr:nvSpPr>
        <xdr:cNvPr id="173" name="Rechteck 172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/>
      </xdr:nvSpPr>
      <xdr:spPr>
        <a:xfrm>
          <a:off x="5026246" y="274796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10</xdr:row>
      <xdr:rowOff>9524</xdr:rowOff>
    </xdr:from>
    <xdr:to>
      <xdr:col>3</xdr:col>
      <xdr:colOff>2276072</xdr:colOff>
      <xdr:row>11</xdr:row>
      <xdr:rowOff>540</xdr:rowOff>
    </xdr:to>
    <xdr:sp macro="" textlink="">
      <xdr:nvSpPr>
        <xdr:cNvPr id="175" name="Rechteck 174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/>
      </xdr:nvSpPr>
      <xdr:spPr>
        <a:xfrm>
          <a:off x="5026246" y="3158727"/>
          <a:ext cx="65654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11</xdr:row>
      <xdr:rowOff>9524</xdr:rowOff>
    </xdr:from>
    <xdr:to>
      <xdr:col>3</xdr:col>
      <xdr:colOff>2276072</xdr:colOff>
      <xdr:row>11</xdr:row>
      <xdr:rowOff>410765</xdr:rowOff>
    </xdr:to>
    <xdr:sp macro="" textlink="">
      <xdr:nvSpPr>
        <xdr:cNvPr id="177" name="Rechteck 176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SpPr/>
      </xdr:nvSpPr>
      <xdr:spPr>
        <a:xfrm>
          <a:off x="5026246" y="3569493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12</xdr:row>
      <xdr:rowOff>4082</xdr:rowOff>
    </xdr:from>
    <xdr:to>
      <xdr:col>3</xdr:col>
      <xdr:colOff>2276072</xdr:colOff>
      <xdr:row>12</xdr:row>
      <xdr:rowOff>402772</xdr:rowOff>
    </xdr:to>
    <xdr:sp macro="" textlink="">
      <xdr:nvSpPr>
        <xdr:cNvPr id="179" name="Rechteck 178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SpPr/>
      </xdr:nvSpPr>
      <xdr:spPr>
        <a:xfrm>
          <a:off x="5026246" y="3974816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13</xdr:row>
      <xdr:rowOff>4082</xdr:rowOff>
    </xdr:from>
    <xdr:to>
      <xdr:col>3</xdr:col>
      <xdr:colOff>2276072</xdr:colOff>
      <xdr:row>13</xdr:row>
      <xdr:rowOff>402772</xdr:rowOff>
    </xdr:to>
    <xdr:sp macro="" textlink="">
      <xdr:nvSpPr>
        <xdr:cNvPr id="181" name="Rechteck 180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SpPr/>
      </xdr:nvSpPr>
      <xdr:spPr>
        <a:xfrm>
          <a:off x="5026246" y="43855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14</xdr:row>
      <xdr:rowOff>4081</xdr:rowOff>
    </xdr:from>
    <xdr:to>
      <xdr:col>3</xdr:col>
      <xdr:colOff>2276072</xdr:colOff>
      <xdr:row>14</xdr:row>
      <xdr:rowOff>402771</xdr:rowOff>
    </xdr:to>
    <xdr:sp macro="" textlink="">
      <xdr:nvSpPr>
        <xdr:cNvPr id="183" name="Rechteck 182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SpPr/>
      </xdr:nvSpPr>
      <xdr:spPr>
        <a:xfrm>
          <a:off x="5026246" y="479634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15</xdr:row>
      <xdr:rowOff>4082</xdr:rowOff>
    </xdr:from>
    <xdr:to>
      <xdr:col>3</xdr:col>
      <xdr:colOff>2276072</xdr:colOff>
      <xdr:row>15</xdr:row>
      <xdr:rowOff>402772</xdr:rowOff>
    </xdr:to>
    <xdr:sp macro="" textlink="">
      <xdr:nvSpPr>
        <xdr:cNvPr id="185" name="Rechteck 184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SpPr/>
      </xdr:nvSpPr>
      <xdr:spPr>
        <a:xfrm>
          <a:off x="5026246" y="5207113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16</xdr:row>
      <xdr:rowOff>4082</xdr:rowOff>
    </xdr:from>
    <xdr:to>
      <xdr:col>3</xdr:col>
      <xdr:colOff>2276072</xdr:colOff>
      <xdr:row>16</xdr:row>
      <xdr:rowOff>402772</xdr:rowOff>
    </xdr:to>
    <xdr:sp macro="" textlink="">
      <xdr:nvSpPr>
        <xdr:cNvPr id="187" name="Rechteck 186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SpPr/>
      </xdr:nvSpPr>
      <xdr:spPr>
        <a:xfrm>
          <a:off x="5026246" y="5617879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0</xdr:rowOff>
    </xdr:from>
    <xdr:to>
      <xdr:col>3</xdr:col>
      <xdr:colOff>2276689</xdr:colOff>
      <xdr:row>17</xdr:row>
      <xdr:rowOff>400050</xdr:rowOff>
    </xdr:to>
    <xdr:sp macro="" textlink="">
      <xdr:nvSpPr>
        <xdr:cNvPr id="68" name="Rechteck 67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/>
      </xdr:nvSpPr>
      <xdr:spPr>
        <a:xfrm>
          <a:off x="5024482" y="6024563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409574</xdr:rowOff>
    </xdr:from>
    <xdr:to>
      <xdr:col>3</xdr:col>
      <xdr:colOff>2276689</xdr:colOff>
      <xdr:row>18</xdr:row>
      <xdr:rowOff>400050</xdr:rowOff>
    </xdr:to>
    <xdr:sp macro="" textlink="">
      <xdr:nvSpPr>
        <xdr:cNvPr id="69" name="Rechteck 68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/>
      </xdr:nvSpPr>
      <xdr:spPr>
        <a:xfrm>
          <a:off x="5024482" y="6434137"/>
          <a:ext cx="68035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18</xdr:row>
      <xdr:rowOff>409574</xdr:rowOff>
    </xdr:from>
    <xdr:to>
      <xdr:col>3</xdr:col>
      <xdr:colOff>2276689</xdr:colOff>
      <xdr:row>19</xdr:row>
      <xdr:rowOff>400050</xdr:rowOff>
    </xdr:to>
    <xdr:sp macro="" textlink="">
      <xdr:nvSpPr>
        <xdr:cNvPr id="70" name="Rechteck 69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/>
      </xdr:nvSpPr>
      <xdr:spPr>
        <a:xfrm>
          <a:off x="5024482" y="6844902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19</xdr:row>
      <xdr:rowOff>409574</xdr:rowOff>
    </xdr:from>
    <xdr:to>
      <xdr:col>3</xdr:col>
      <xdr:colOff>2276689</xdr:colOff>
      <xdr:row>20</xdr:row>
      <xdr:rowOff>398689</xdr:rowOff>
    </xdr:to>
    <xdr:sp macro="" textlink="">
      <xdr:nvSpPr>
        <xdr:cNvPr id="71" name="Rechteck 70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/>
      </xdr:nvSpPr>
      <xdr:spPr>
        <a:xfrm>
          <a:off x="5024482" y="7255668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20</xdr:row>
      <xdr:rowOff>409574</xdr:rowOff>
    </xdr:from>
    <xdr:to>
      <xdr:col>3</xdr:col>
      <xdr:colOff>2276689</xdr:colOff>
      <xdr:row>21</xdr:row>
      <xdr:rowOff>401781</xdr:rowOff>
    </xdr:to>
    <xdr:sp macro="" textlink="">
      <xdr:nvSpPr>
        <xdr:cNvPr id="72" name="Rechteck 71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/>
      </xdr:nvSpPr>
      <xdr:spPr>
        <a:xfrm>
          <a:off x="5024482" y="7666433"/>
          <a:ext cx="68035" cy="402973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21</xdr:row>
      <xdr:rowOff>409574</xdr:rowOff>
    </xdr:from>
    <xdr:to>
      <xdr:col>3</xdr:col>
      <xdr:colOff>2276689</xdr:colOff>
      <xdr:row>22</xdr:row>
      <xdr:rowOff>400050</xdr:rowOff>
    </xdr:to>
    <xdr:sp macro="" textlink="">
      <xdr:nvSpPr>
        <xdr:cNvPr id="73" name="Rechteck 7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/>
      </xdr:nvSpPr>
      <xdr:spPr>
        <a:xfrm>
          <a:off x="5024482" y="8077199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22</xdr:row>
      <xdr:rowOff>404132</xdr:rowOff>
    </xdr:from>
    <xdr:to>
      <xdr:col>3</xdr:col>
      <xdr:colOff>2276689</xdr:colOff>
      <xdr:row>23</xdr:row>
      <xdr:rowOff>393247</xdr:rowOff>
    </xdr:to>
    <xdr:sp macro="" textlink="">
      <xdr:nvSpPr>
        <xdr:cNvPr id="74" name="Rechteck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/>
      </xdr:nvSpPr>
      <xdr:spPr>
        <a:xfrm>
          <a:off x="5024482" y="8482523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23</xdr:row>
      <xdr:rowOff>404132</xdr:rowOff>
    </xdr:from>
    <xdr:to>
      <xdr:col>3</xdr:col>
      <xdr:colOff>2276689</xdr:colOff>
      <xdr:row>24</xdr:row>
      <xdr:rowOff>393247</xdr:rowOff>
    </xdr:to>
    <xdr:sp macro="" textlink="">
      <xdr:nvSpPr>
        <xdr:cNvPr id="75" name="Rechteck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/>
      </xdr:nvSpPr>
      <xdr:spPr>
        <a:xfrm>
          <a:off x="5024482" y="8893288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24</xdr:row>
      <xdr:rowOff>404131</xdr:rowOff>
    </xdr:from>
    <xdr:to>
      <xdr:col>3</xdr:col>
      <xdr:colOff>2276689</xdr:colOff>
      <xdr:row>25</xdr:row>
      <xdr:rowOff>393246</xdr:rowOff>
    </xdr:to>
    <xdr:sp macro="" textlink="">
      <xdr:nvSpPr>
        <xdr:cNvPr id="76" name="Rechteck 75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/>
      </xdr:nvSpPr>
      <xdr:spPr>
        <a:xfrm>
          <a:off x="5024482" y="9304053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6</xdr:row>
      <xdr:rowOff>0</xdr:rowOff>
    </xdr:from>
    <xdr:to>
      <xdr:col>3</xdr:col>
      <xdr:colOff>67418</xdr:colOff>
      <xdr:row>7</xdr:row>
      <xdr:rowOff>1190</xdr:rowOff>
    </xdr:to>
    <xdr:sp macro="" textlink="">
      <xdr:nvSpPr>
        <xdr:cNvPr id="79" name="Rechteck 78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/>
      </xdr:nvSpPr>
      <xdr:spPr>
        <a:xfrm>
          <a:off x="2821164" y="1504950"/>
          <a:ext cx="65654" cy="39171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7</xdr:row>
      <xdr:rowOff>1189</xdr:rowOff>
    </xdr:from>
    <xdr:to>
      <xdr:col>3</xdr:col>
      <xdr:colOff>67418</xdr:colOff>
      <xdr:row>8</xdr:row>
      <xdr:rowOff>1191</xdr:rowOff>
    </xdr:to>
    <xdr:sp macro="" textlink="">
      <xdr:nvSpPr>
        <xdr:cNvPr id="80" name="Rechteck 79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/>
      </xdr:nvSpPr>
      <xdr:spPr>
        <a:xfrm>
          <a:off x="2821164" y="1896664"/>
          <a:ext cx="65654" cy="20955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1190</xdr:rowOff>
    </xdr:from>
    <xdr:to>
      <xdr:col>3</xdr:col>
      <xdr:colOff>67418</xdr:colOff>
      <xdr:row>8</xdr:row>
      <xdr:rowOff>401241</xdr:rowOff>
    </xdr:to>
    <xdr:sp macro="" textlink="">
      <xdr:nvSpPr>
        <xdr:cNvPr id="81" name="Rechteck 80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/>
      </xdr:nvSpPr>
      <xdr:spPr>
        <a:xfrm>
          <a:off x="2821164" y="2325290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1190</xdr:rowOff>
    </xdr:from>
    <xdr:to>
      <xdr:col>3</xdr:col>
      <xdr:colOff>67418</xdr:colOff>
      <xdr:row>9</xdr:row>
      <xdr:rowOff>208189</xdr:rowOff>
    </xdr:to>
    <xdr:sp macro="" textlink="">
      <xdr:nvSpPr>
        <xdr:cNvPr id="82" name="Rechteck 81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/>
      </xdr:nvSpPr>
      <xdr:spPr>
        <a:xfrm>
          <a:off x="2821164" y="2315765"/>
          <a:ext cx="65654" cy="2069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410764</xdr:rowOff>
    </xdr:from>
    <xdr:to>
      <xdr:col>3</xdr:col>
      <xdr:colOff>67418</xdr:colOff>
      <xdr:row>10</xdr:row>
      <xdr:rowOff>401781</xdr:rowOff>
    </xdr:to>
    <xdr:sp macro="" textlink="">
      <xdr:nvSpPr>
        <xdr:cNvPr id="83" name="Rechteck 82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/>
      </xdr:nvSpPr>
      <xdr:spPr>
        <a:xfrm>
          <a:off x="2817592" y="3149202"/>
          <a:ext cx="65654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10</xdr:row>
      <xdr:rowOff>410765</xdr:rowOff>
    </xdr:from>
    <xdr:to>
      <xdr:col>3</xdr:col>
      <xdr:colOff>67418</xdr:colOff>
      <xdr:row>11</xdr:row>
      <xdr:rowOff>401240</xdr:rowOff>
    </xdr:to>
    <xdr:sp macro="" textlink="">
      <xdr:nvSpPr>
        <xdr:cNvPr id="84" name="Rechteck 83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/>
      </xdr:nvSpPr>
      <xdr:spPr>
        <a:xfrm>
          <a:off x="2817592" y="3559968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11</xdr:row>
      <xdr:rowOff>405322</xdr:rowOff>
    </xdr:from>
    <xdr:to>
      <xdr:col>3</xdr:col>
      <xdr:colOff>67418</xdr:colOff>
      <xdr:row>12</xdr:row>
      <xdr:rowOff>393247</xdr:rowOff>
    </xdr:to>
    <xdr:sp macro="" textlink="">
      <xdr:nvSpPr>
        <xdr:cNvPr id="85" name="Rechteck 84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/>
      </xdr:nvSpPr>
      <xdr:spPr>
        <a:xfrm>
          <a:off x="2817592" y="3965291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12</xdr:row>
      <xdr:rowOff>405323</xdr:rowOff>
    </xdr:from>
    <xdr:to>
      <xdr:col>3</xdr:col>
      <xdr:colOff>67418</xdr:colOff>
      <xdr:row>13</xdr:row>
      <xdr:rowOff>393247</xdr:rowOff>
    </xdr:to>
    <xdr:sp macro="" textlink="">
      <xdr:nvSpPr>
        <xdr:cNvPr id="86" name="Rechteck 85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/>
      </xdr:nvSpPr>
      <xdr:spPr>
        <a:xfrm>
          <a:off x="2817592" y="437605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13</xdr:row>
      <xdr:rowOff>405322</xdr:rowOff>
    </xdr:from>
    <xdr:to>
      <xdr:col>3</xdr:col>
      <xdr:colOff>67418</xdr:colOff>
      <xdr:row>14</xdr:row>
      <xdr:rowOff>393246</xdr:rowOff>
    </xdr:to>
    <xdr:sp macro="" textlink="">
      <xdr:nvSpPr>
        <xdr:cNvPr id="87" name="Rechteck 86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/>
      </xdr:nvSpPr>
      <xdr:spPr>
        <a:xfrm>
          <a:off x="2817592" y="478682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14</xdr:row>
      <xdr:rowOff>405322</xdr:rowOff>
    </xdr:from>
    <xdr:to>
      <xdr:col>3</xdr:col>
      <xdr:colOff>67418</xdr:colOff>
      <xdr:row>15</xdr:row>
      <xdr:rowOff>393247</xdr:rowOff>
    </xdr:to>
    <xdr:sp macro="" textlink="">
      <xdr:nvSpPr>
        <xdr:cNvPr id="88" name="Rechteck 8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/>
      </xdr:nvSpPr>
      <xdr:spPr>
        <a:xfrm>
          <a:off x="2817592" y="5197588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15</xdr:row>
      <xdr:rowOff>405323</xdr:rowOff>
    </xdr:from>
    <xdr:to>
      <xdr:col>3</xdr:col>
      <xdr:colOff>67418</xdr:colOff>
      <xdr:row>16</xdr:row>
      <xdr:rowOff>393247</xdr:rowOff>
    </xdr:to>
    <xdr:sp macro="" textlink="">
      <xdr:nvSpPr>
        <xdr:cNvPr id="89" name="Rechteck 88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/>
      </xdr:nvSpPr>
      <xdr:spPr>
        <a:xfrm>
          <a:off x="2817592" y="5608354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16</xdr:row>
      <xdr:rowOff>401241</xdr:rowOff>
    </xdr:from>
    <xdr:to>
      <xdr:col>3</xdr:col>
      <xdr:colOff>68035</xdr:colOff>
      <xdr:row>17</xdr:row>
      <xdr:rowOff>390525</xdr:rowOff>
    </xdr:to>
    <xdr:sp macro="" textlink="">
      <xdr:nvSpPr>
        <xdr:cNvPr id="90" name="Rechteck 89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/>
      </xdr:nvSpPr>
      <xdr:spPr>
        <a:xfrm>
          <a:off x="2815828" y="6015038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17</xdr:row>
      <xdr:rowOff>400049</xdr:rowOff>
    </xdr:from>
    <xdr:to>
      <xdr:col>3</xdr:col>
      <xdr:colOff>68035</xdr:colOff>
      <xdr:row>18</xdr:row>
      <xdr:rowOff>390525</xdr:rowOff>
    </xdr:to>
    <xdr:sp macro="" textlink="">
      <xdr:nvSpPr>
        <xdr:cNvPr id="91" name="Rechteck 90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/>
      </xdr:nvSpPr>
      <xdr:spPr>
        <a:xfrm>
          <a:off x="2815828" y="6424612"/>
          <a:ext cx="68035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18</xdr:row>
      <xdr:rowOff>400049</xdr:rowOff>
    </xdr:from>
    <xdr:to>
      <xdr:col>3</xdr:col>
      <xdr:colOff>68035</xdr:colOff>
      <xdr:row>19</xdr:row>
      <xdr:rowOff>390525</xdr:rowOff>
    </xdr:to>
    <xdr:sp macro="" textlink="">
      <xdr:nvSpPr>
        <xdr:cNvPr id="92" name="Rechteck 91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/>
      </xdr:nvSpPr>
      <xdr:spPr>
        <a:xfrm>
          <a:off x="2815828" y="6835377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19</xdr:row>
      <xdr:rowOff>400049</xdr:rowOff>
    </xdr:from>
    <xdr:to>
      <xdr:col>3</xdr:col>
      <xdr:colOff>68035</xdr:colOff>
      <xdr:row>20</xdr:row>
      <xdr:rowOff>389164</xdr:rowOff>
    </xdr:to>
    <xdr:sp macro="" textlink="">
      <xdr:nvSpPr>
        <xdr:cNvPr id="93" name="Rechteck 92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/>
      </xdr:nvSpPr>
      <xdr:spPr>
        <a:xfrm>
          <a:off x="2815828" y="7246143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20</xdr:row>
      <xdr:rowOff>400049</xdr:rowOff>
    </xdr:from>
    <xdr:to>
      <xdr:col>3</xdr:col>
      <xdr:colOff>68035</xdr:colOff>
      <xdr:row>21</xdr:row>
      <xdr:rowOff>392256</xdr:rowOff>
    </xdr:to>
    <xdr:sp macro="" textlink="">
      <xdr:nvSpPr>
        <xdr:cNvPr id="94" name="Rechteck 93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/>
      </xdr:nvSpPr>
      <xdr:spPr>
        <a:xfrm>
          <a:off x="2815828" y="7656908"/>
          <a:ext cx="68035" cy="402973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21</xdr:row>
      <xdr:rowOff>400049</xdr:rowOff>
    </xdr:from>
    <xdr:to>
      <xdr:col>3</xdr:col>
      <xdr:colOff>68035</xdr:colOff>
      <xdr:row>22</xdr:row>
      <xdr:rowOff>390525</xdr:rowOff>
    </xdr:to>
    <xdr:sp macro="" textlink="">
      <xdr:nvSpPr>
        <xdr:cNvPr id="95" name="Rechteck 94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/>
      </xdr:nvSpPr>
      <xdr:spPr>
        <a:xfrm>
          <a:off x="2815828" y="8067674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22</xdr:row>
      <xdr:rowOff>394607</xdr:rowOff>
    </xdr:from>
    <xdr:to>
      <xdr:col>3</xdr:col>
      <xdr:colOff>68035</xdr:colOff>
      <xdr:row>23</xdr:row>
      <xdr:rowOff>383722</xdr:rowOff>
    </xdr:to>
    <xdr:sp macro="" textlink="">
      <xdr:nvSpPr>
        <xdr:cNvPr id="96" name="Rechteck 95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/>
      </xdr:nvSpPr>
      <xdr:spPr>
        <a:xfrm>
          <a:off x="2815828" y="8472998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23</xdr:row>
      <xdr:rowOff>394607</xdr:rowOff>
    </xdr:from>
    <xdr:to>
      <xdr:col>3</xdr:col>
      <xdr:colOff>68035</xdr:colOff>
      <xdr:row>24</xdr:row>
      <xdr:rowOff>383722</xdr:rowOff>
    </xdr:to>
    <xdr:sp macro="" textlink="">
      <xdr:nvSpPr>
        <xdr:cNvPr id="97" name="Rechteck 96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/>
      </xdr:nvSpPr>
      <xdr:spPr>
        <a:xfrm>
          <a:off x="2815828" y="8883763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24</xdr:row>
      <xdr:rowOff>394606</xdr:rowOff>
    </xdr:from>
    <xdr:to>
      <xdr:col>3</xdr:col>
      <xdr:colOff>68035</xdr:colOff>
      <xdr:row>25</xdr:row>
      <xdr:rowOff>383721</xdr:rowOff>
    </xdr:to>
    <xdr:sp macro="" textlink="">
      <xdr:nvSpPr>
        <xdr:cNvPr id="98" name="Rechteck 9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/>
      </xdr:nvSpPr>
      <xdr:spPr>
        <a:xfrm>
          <a:off x="2815828" y="9294528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3</xdr:col>
      <xdr:colOff>161925</xdr:colOff>
      <xdr:row>4</xdr:row>
      <xdr:rowOff>47625</xdr:rowOff>
    </xdr:from>
    <xdr:to>
      <xdr:col>3</xdr:col>
      <xdr:colOff>2114550</xdr:colOff>
      <xdr:row>4</xdr:row>
      <xdr:rowOff>447675</xdr:rowOff>
    </xdr:to>
    <xdr:grpSp>
      <xdr:nvGrpSpPr>
        <xdr:cNvPr id="39" name="Gruppieren 3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GrpSpPr/>
      </xdr:nvGrpSpPr>
      <xdr:grpSpPr>
        <a:xfrm>
          <a:off x="3057525" y="969645"/>
          <a:ext cx="1952625" cy="400050"/>
          <a:chOff x="2981325" y="981075"/>
          <a:chExt cx="1952625" cy="400050"/>
        </a:xfrm>
      </xdr:grpSpPr>
      <xdr:sp macro="" textlink="">
        <xdr:nvSpPr>
          <xdr:cNvPr id="38" name="Eingekerbter Richtungspfeil 37">
            <a:extLst>
              <a:ext uri="{FF2B5EF4-FFF2-40B4-BE49-F238E27FC236}">
                <a16:creationId xmlns:a16="http://schemas.microsoft.com/office/drawing/2014/main" id="{00000000-0008-0000-0D00-000026000000}"/>
              </a:ext>
            </a:extLst>
          </xdr:cNvPr>
          <xdr:cNvSpPr/>
        </xdr:nvSpPr>
        <xdr:spPr>
          <a:xfrm rot="10800000">
            <a:off x="360616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5" name="Eingekerbter Richtungspfeil 134">
            <a:extLst>
              <a:ext uri="{FF2B5EF4-FFF2-40B4-BE49-F238E27FC236}">
                <a16:creationId xmlns:a16="http://schemas.microsoft.com/office/drawing/2014/main" id="{00000000-0008-0000-0D00-000087000000}"/>
              </a:ext>
            </a:extLst>
          </xdr:cNvPr>
          <xdr:cNvSpPr/>
        </xdr:nvSpPr>
        <xdr:spPr>
          <a:xfrm>
            <a:off x="406146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6" name="Eingekerbter Richtungspfeil 135">
            <a:extLst>
              <a:ext uri="{FF2B5EF4-FFF2-40B4-BE49-F238E27FC236}">
                <a16:creationId xmlns:a16="http://schemas.microsoft.com/office/drawing/2014/main" id="{00000000-0008-0000-0D00-000088000000}"/>
              </a:ext>
            </a:extLst>
          </xdr:cNvPr>
          <xdr:cNvSpPr/>
        </xdr:nvSpPr>
        <xdr:spPr>
          <a:xfrm>
            <a:off x="468630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9" name="Eingekerbter Richtungspfeil 138">
            <a:extLst>
              <a:ext uri="{FF2B5EF4-FFF2-40B4-BE49-F238E27FC236}">
                <a16:creationId xmlns:a16="http://schemas.microsoft.com/office/drawing/2014/main" id="{00000000-0008-0000-0D00-00008B000000}"/>
              </a:ext>
            </a:extLst>
          </xdr:cNvPr>
          <xdr:cNvSpPr/>
        </xdr:nvSpPr>
        <xdr:spPr>
          <a:xfrm>
            <a:off x="437388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40" name="Eingekerbter Richtungspfeil 139">
            <a:extLst>
              <a:ext uri="{FF2B5EF4-FFF2-40B4-BE49-F238E27FC236}">
                <a16:creationId xmlns:a16="http://schemas.microsoft.com/office/drawing/2014/main" id="{00000000-0008-0000-0D00-00008C000000}"/>
              </a:ext>
            </a:extLst>
          </xdr:cNvPr>
          <xdr:cNvSpPr/>
        </xdr:nvSpPr>
        <xdr:spPr>
          <a:xfrm rot="10800000">
            <a:off x="329374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42" name="Eingekerbter Richtungspfeil 141">
            <a:extLst>
              <a:ext uri="{FF2B5EF4-FFF2-40B4-BE49-F238E27FC236}">
                <a16:creationId xmlns:a16="http://schemas.microsoft.com/office/drawing/2014/main" id="{00000000-0008-0000-0D00-00008E000000}"/>
              </a:ext>
            </a:extLst>
          </xdr:cNvPr>
          <xdr:cNvSpPr/>
        </xdr:nvSpPr>
        <xdr:spPr>
          <a:xfrm rot="10800000">
            <a:off x="298132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67418</xdr:colOff>
      <xdr:row>6</xdr:row>
      <xdr:rowOff>195263</xdr:rowOff>
    </xdr:from>
    <xdr:to>
      <xdr:col>3</xdr:col>
      <xdr:colOff>2210418</xdr:colOff>
      <xdr:row>6</xdr:row>
      <xdr:rowOff>195858</xdr:rowOff>
    </xdr:to>
    <xdr:cxnSp macro="">
      <xdr:nvCxnSpPr>
        <xdr:cNvPr id="45" name="Gerade Verbindung mit Pfeil 44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CxnSpPr>
          <a:stCxn id="79" idx="3"/>
          <a:endCxn id="36" idx="1"/>
        </xdr:cNvCxnSpPr>
      </xdr:nvCxnSpPr>
      <xdr:spPr>
        <a:xfrm flipV="1">
          <a:off x="2886818" y="1700213"/>
          <a:ext cx="2143000" cy="59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195858</xdr:rowOff>
    </xdr:from>
    <xdr:to>
      <xdr:col>3</xdr:col>
      <xdr:colOff>2210418</xdr:colOff>
      <xdr:row>7</xdr:row>
      <xdr:rowOff>109537</xdr:rowOff>
    </xdr:to>
    <xdr:cxnSp macro="">
      <xdr:nvCxnSpPr>
        <xdr:cNvPr id="158" name="Gerade Verbindung mit Pfeil 15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CxnSpPr>
          <a:stCxn id="79" idx="3"/>
          <a:endCxn id="169" idx="1"/>
        </xdr:cNvCxnSpPr>
      </xdr:nvCxnSpPr>
      <xdr:spPr>
        <a:xfrm>
          <a:off x="2886818" y="1700808"/>
          <a:ext cx="2143000" cy="30420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195858</xdr:rowOff>
    </xdr:from>
    <xdr:to>
      <xdr:col>3</xdr:col>
      <xdr:colOff>2210418</xdr:colOff>
      <xdr:row>8</xdr:row>
      <xdr:rowOff>109537</xdr:rowOff>
    </xdr:to>
    <xdr:cxnSp macro="">
      <xdr:nvCxnSpPr>
        <xdr:cNvPr id="161" name="Gerade Verbindung mit Pfeil 160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CxnSpPr>
          <a:stCxn id="79" idx="3"/>
          <a:endCxn id="171" idx="1"/>
        </xdr:cNvCxnSpPr>
      </xdr:nvCxnSpPr>
      <xdr:spPr>
        <a:xfrm>
          <a:off x="2886818" y="1700808"/>
          <a:ext cx="2143000" cy="51375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195858</xdr:rowOff>
    </xdr:from>
    <xdr:to>
      <xdr:col>3</xdr:col>
      <xdr:colOff>2210418</xdr:colOff>
      <xdr:row>9</xdr:row>
      <xdr:rowOff>108857</xdr:rowOff>
    </xdr:to>
    <xdr:cxnSp macro="">
      <xdr:nvCxnSpPr>
        <xdr:cNvPr id="164" name="Gerade Verbindung mit Pfeil 163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CxnSpPr>
          <a:stCxn id="79" idx="3"/>
          <a:endCxn id="173" idx="1"/>
        </xdr:cNvCxnSpPr>
      </xdr:nvCxnSpPr>
      <xdr:spPr>
        <a:xfrm>
          <a:off x="2886818" y="1700808"/>
          <a:ext cx="2143000" cy="72262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7</xdr:row>
      <xdr:rowOff>105965</xdr:rowOff>
    </xdr:from>
    <xdr:to>
      <xdr:col>3</xdr:col>
      <xdr:colOff>2210418</xdr:colOff>
      <xdr:row>7</xdr:row>
      <xdr:rowOff>109537</xdr:rowOff>
    </xdr:to>
    <xdr:cxnSp macro="">
      <xdr:nvCxnSpPr>
        <xdr:cNvPr id="193" name="Gerade Verbindung mit Pfeil 192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CxnSpPr>
          <a:stCxn id="80" idx="3"/>
          <a:endCxn id="169" idx="1"/>
        </xdr:cNvCxnSpPr>
      </xdr:nvCxnSpPr>
      <xdr:spPr>
        <a:xfrm>
          <a:off x="2886818" y="2001440"/>
          <a:ext cx="2143000" cy="3572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7</xdr:row>
      <xdr:rowOff>209550</xdr:rowOff>
    </xdr:from>
    <xdr:to>
      <xdr:col>3</xdr:col>
      <xdr:colOff>2210418</xdr:colOff>
      <xdr:row>8</xdr:row>
      <xdr:rowOff>201216</xdr:rowOff>
    </xdr:to>
    <xdr:cxnSp macro="">
      <xdr:nvCxnSpPr>
        <xdr:cNvPr id="198" name="Gerade Verbindung mit Pfeil 197">
          <a:extLst>
            <a:ext uri="{FF2B5EF4-FFF2-40B4-BE49-F238E27FC236}">
              <a16:creationId xmlns:a16="http://schemas.microsoft.com/office/drawing/2014/main" id="{00000000-0008-0000-0D00-0000C6000000}"/>
            </a:ext>
          </a:extLst>
        </xdr:cNvPr>
        <xdr:cNvCxnSpPr>
          <a:stCxn id="81" idx="3"/>
          <a:endCxn id="169" idx="1"/>
        </xdr:cNvCxnSpPr>
      </xdr:nvCxnSpPr>
      <xdr:spPr>
        <a:xfrm flipV="1">
          <a:off x="2886818" y="2124075"/>
          <a:ext cx="2143000" cy="401241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295275</xdr:colOff>
      <xdr:row>2</xdr:row>
      <xdr:rowOff>47625</xdr:rowOff>
    </xdr:from>
    <xdr:to>
      <xdr:col>6</xdr:col>
      <xdr:colOff>475275</xdr:colOff>
      <xdr:row>3</xdr:row>
      <xdr:rowOff>21885</xdr:rowOff>
    </xdr:to>
    <xdr:grpSp>
      <xdr:nvGrpSpPr>
        <xdr:cNvPr id="101" name="Gruppieren 10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GrpSpPr/>
      </xdr:nvGrpSpPr>
      <xdr:grpSpPr>
        <a:xfrm>
          <a:off x="9606915" y="588645"/>
          <a:ext cx="180000" cy="180000"/>
          <a:chOff x="8105775" y="571500"/>
          <a:chExt cx="172800" cy="172800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0D00-00006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Textfeld 102">
            <a:extLst>
              <a:ext uri="{FF2B5EF4-FFF2-40B4-BE49-F238E27FC236}">
                <a16:creationId xmlns:a16="http://schemas.microsoft.com/office/drawing/2014/main" id="{00000000-0008-0000-0D00-00006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04" name="Gruppieren 1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GrpSpPr/>
      </xdr:nvGrpSpPr>
      <xdr:grpSpPr>
        <a:xfrm>
          <a:off x="57150" y="114300"/>
          <a:ext cx="324000" cy="325465"/>
          <a:chOff x="9191625" y="3009900"/>
          <a:chExt cx="324000" cy="325465"/>
        </a:xfrm>
      </xdr:grpSpPr>
      <xdr:sp macro="" textlink="">
        <xdr:nvSpPr>
          <xdr:cNvPr id="105" name="Rechteck 104">
            <a:extLst>
              <a:ext uri="{FF2B5EF4-FFF2-40B4-BE49-F238E27FC236}">
                <a16:creationId xmlns:a16="http://schemas.microsoft.com/office/drawing/2014/main" id="{00000000-0008-0000-0D00-00006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6" name="Pfeil nach links 105">
            <a:extLst>
              <a:ext uri="{FF2B5EF4-FFF2-40B4-BE49-F238E27FC236}">
                <a16:creationId xmlns:a16="http://schemas.microsoft.com/office/drawing/2014/main" id="{00000000-0008-0000-0D00-00006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180974</xdr:rowOff>
    </xdr:from>
    <xdr:to>
      <xdr:col>0</xdr:col>
      <xdr:colOff>389217</xdr:colOff>
      <xdr:row>4</xdr:row>
      <xdr:rowOff>504974</xdr:rowOff>
    </xdr:to>
    <xdr:grpSp>
      <xdr:nvGrpSpPr>
        <xdr:cNvPr id="64" name="Gruppieren 63">
          <a:hlinkClick xmlns:r="http://schemas.openxmlformats.org/officeDocument/2006/relationships" r:id="rId3" tooltip="Clients"/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GrpSpPr>
          <a:grpSpLocks noChangeAspect="1"/>
        </xdr:cNvGrpSpPr>
      </xdr:nvGrpSpPr>
      <xdr:grpSpPr>
        <a:xfrm>
          <a:off x="66675" y="1102994"/>
          <a:ext cx="322542" cy="324000"/>
          <a:chOff x="12020550" y="2171700"/>
          <a:chExt cx="324000" cy="325465"/>
        </a:xfrm>
      </xdr:grpSpPr>
      <xdr:sp macro="" textlink="">
        <xdr:nvSpPr>
          <xdr:cNvPr id="65" name="Rechteck 64">
            <a:extLst>
              <a:ext uri="{FF2B5EF4-FFF2-40B4-BE49-F238E27FC236}">
                <a16:creationId xmlns:a16="http://schemas.microsoft.com/office/drawing/2014/main" id="{00000000-0008-0000-0D00-000041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6" name="Pfeil nach rechts 65">
            <a:extLst>
              <a:ext uri="{FF2B5EF4-FFF2-40B4-BE49-F238E27FC236}">
                <a16:creationId xmlns:a16="http://schemas.microsoft.com/office/drawing/2014/main" id="{00000000-0008-0000-0D00-000042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0</xdr:row>
          <xdr:rowOff>0</xdr:rowOff>
        </xdr:from>
        <xdr:to>
          <xdr:col>7</xdr:col>
          <xdr:colOff>7620</xdr:colOff>
          <xdr:row>0</xdr:row>
          <xdr:rowOff>518160</xdr:rowOff>
        </xdr:to>
        <xdr:pic>
          <xdr:nvPicPr>
            <xdr:cNvPr id="67" name="Grafik 56">
              <a:extLst>
                <a:ext uri="{FF2B5EF4-FFF2-40B4-BE49-F238E27FC236}">
                  <a16:creationId xmlns:a16="http://schemas.microsoft.com/office/drawing/2014/main" id="{00000000-0008-0000-0D00-00004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3745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58190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6</xdr:row>
      <xdr:rowOff>28575</xdr:rowOff>
    </xdr:from>
    <xdr:to>
      <xdr:col>0</xdr:col>
      <xdr:colOff>381150</xdr:colOff>
      <xdr:row>6</xdr:row>
      <xdr:rowOff>354040</xdr:rowOff>
    </xdr:to>
    <xdr:sp macro="" textlink="">
      <xdr:nvSpPr>
        <xdr:cNvPr id="77" name="Rechteck 27">
          <a:hlinkClick xmlns:r="http://schemas.openxmlformats.org/officeDocument/2006/relationships" r:id="rId5" tooltip="Business Model"/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Aspect="1"/>
        </xdr:cNvSpPr>
      </xdr:nvSpPr>
      <xdr:spPr>
        <a:xfrm>
          <a:off x="57150" y="153352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2210418</xdr:colOff>
      <xdr:row>6</xdr:row>
      <xdr:rowOff>0</xdr:rowOff>
    </xdr:from>
    <xdr:to>
      <xdr:col>3</xdr:col>
      <xdr:colOff>2276072</xdr:colOff>
      <xdr:row>6</xdr:row>
      <xdr:rowOff>400050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5029818" y="1504950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7</xdr:row>
      <xdr:rowOff>9524</xdr:rowOff>
    </xdr:from>
    <xdr:to>
      <xdr:col>3</xdr:col>
      <xdr:colOff>2276072</xdr:colOff>
      <xdr:row>8</xdr:row>
      <xdr:rowOff>0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/>
      </xdr:nvSpPr>
      <xdr:spPr>
        <a:xfrm>
          <a:off x="5029818" y="1924049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8</xdr:row>
      <xdr:rowOff>9524</xdr:rowOff>
    </xdr:from>
    <xdr:to>
      <xdr:col>3</xdr:col>
      <xdr:colOff>2276072</xdr:colOff>
      <xdr:row>9</xdr:row>
      <xdr:rowOff>0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/>
      </xdr:nvSpPr>
      <xdr:spPr>
        <a:xfrm>
          <a:off x="5029818" y="2333624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9</xdr:row>
      <xdr:rowOff>9524</xdr:rowOff>
    </xdr:from>
    <xdr:to>
      <xdr:col>3</xdr:col>
      <xdr:colOff>2276072</xdr:colOff>
      <xdr:row>9</xdr:row>
      <xdr:rowOff>408214</xdr:rowOff>
    </xdr:to>
    <xdr:sp macro="" textlink="">
      <xdr:nvSpPr>
        <xdr:cNvPr id="16" name="Rechteck 15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/>
      </xdr:nvSpPr>
      <xdr:spPr>
        <a:xfrm>
          <a:off x="5029818" y="2743199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10</xdr:row>
      <xdr:rowOff>9524</xdr:rowOff>
    </xdr:from>
    <xdr:to>
      <xdr:col>3</xdr:col>
      <xdr:colOff>2276072</xdr:colOff>
      <xdr:row>11</xdr:row>
      <xdr:rowOff>540</xdr:rowOff>
    </xdr:to>
    <xdr:sp macro="" textlink="">
      <xdr:nvSpPr>
        <xdr:cNvPr id="17" name="Rechteck 1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/>
      </xdr:nvSpPr>
      <xdr:spPr>
        <a:xfrm>
          <a:off x="5029818" y="3152774"/>
          <a:ext cx="65654" cy="40059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11</xdr:row>
      <xdr:rowOff>9524</xdr:rowOff>
    </xdr:from>
    <xdr:to>
      <xdr:col>3</xdr:col>
      <xdr:colOff>2276072</xdr:colOff>
      <xdr:row>11</xdr:row>
      <xdr:rowOff>410765</xdr:rowOff>
    </xdr:to>
    <xdr:sp macro="" textlink="">
      <xdr:nvSpPr>
        <xdr:cNvPr id="18" name="Rechteck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/>
      </xdr:nvSpPr>
      <xdr:spPr>
        <a:xfrm>
          <a:off x="5029818" y="3562349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12</xdr:row>
      <xdr:rowOff>4082</xdr:rowOff>
    </xdr:from>
    <xdr:to>
      <xdr:col>3</xdr:col>
      <xdr:colOff>2276072</xdr:colOff>
      <xdr:row>12</xdr:row>
      <xdr:rowOff>402772</xdr:rowOff>
    </xdr:to>
    <xdr:sp macro="" textlink="">
      <xdr:nvSpPr>
        <xdr:cNvPr id="19" name="Rechteck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/>
      </xdr:nvSpPr>
      <xdr:spPr>
        <a:xfrm>
          <a:off x="5029818" y="39664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13</xdr:row>
      <xdr:rowOff>4082</xdr:rowOff>
    </xdr:from>
    <xdr:to>
      <xdr:col>3</xdr:col>
      <xdr:colOff>2276072</xdr:colOff>
      <xdr:row>13</xdr:row>
      <xdr:rowOff>402772</xdr:rowOff>
    </xdr:to>
    <xdr:sp macro="" textlink="">
      <xdr:nvSpPr>
        <xdr:cNvPr id="20" name="Rechteck 19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/>
      </xdr:nvSpPr>
      <xdr:spPr>
        <a:xfrm>
          <a:off x="5029818" y="437605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14</xdr:row>
      <xdr:rowOff>4081</xdr:rowOff>
    </xdr:from>
    <xdr:to>
      <xdr:col>3</xdr:col>
      <xdr:colOff>2276072</xdr:colOff>
      <xdr:row>14</xdr:row>
      <xdr:rowOff>402771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/>
      </xdr:nvSpPr>
      <xdr:spPr>
        <a:xfrm>
          <a:off x="5029818" y="4785631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15</xdr:row>
      <xdr:rowOff>4082</xdr:rowOff>
    </xdr:from>
    <xdr:to>
      <xdr:col>3</xdr:col>
      <xdr:colOff>2276072</xdr:colOff>
      <xdr:row>15</xdr:row>
      <xdr:rowOff>402772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/>
      </xdr:nvSpPr>
      <xdr:spPr>
        <a:xfrm>
          <a:off x="5029818" y="519520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16</xdr:row>
      <xdr:rowOff>4082</xdr:rowOff>
    </xdr:from>
    <xdr:to>
      <xdr:col>3</xdr:col>
      <xdr:colOff>2276072</xdr:colOff>
      <xdr:row>16</xdr:row>
      <xdr:rowOff>402772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/>
      </xdr:nvSpPr>
      <xdr:spPr>
        <a:xfrm>
          <a:off x="5029818" y="56047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0</xdr:rowOff>
    </xdr:from>
    <xdr:to>
      <xdr:col>3</xdr:col>
      <xdr:colOff>2276689</xdr:colOff>
      <xdr:row>17</xdr:row>
      <xdr:rowOff>400050</xdr:rowOff>
    </xdr:to>
    <xdr:sp macro="" textlink="">
      <xdr:nvSpPr>
        <xdr:cNvPr id="24" name="Rechteck 23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/>
      </xdr:nvSpPr>
      <xdr:spPr>
        <a:xfrm>
          <a:off x="5028054" y="6010275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409574</xdr:rowOff>
    </xdr:from>
    <xdr:to>
      <xdr:col>3</xdr:col>
      <xdr:colOff>2276689</xdr:colOff>
      <xdr:row>18</xdr:row>
      <xdr:rowOff>400050</xdr:rowOff>
    </xdr:to>
    <xdr:sp macro="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/>
      </xdr:nvSpPr>
      <xdr:spPr>
        <a:xfrm>
          <a:off x="5028054" y="64198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18</xdr:row>
      <xdr:rowOff>409574</xdr:rowOff>
    </xdr:from>
    <xdr:to>
      <xdr:col>3</xdr:col>
      <xdr:colOff>2276689</xdr:colOff>
      <xdr:row>19</xdr:row>
      <xdr:rowOff>400050</xdr:rowOff>
    </xdr:to>
    <xdr:sp macro="" textlink="">
      <xdr:nvSpPr>
        <xdr:cNvPr id="26" name="Rechteck 25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/>
      </xdr:nvSpPr>
      <xdr:spPr>
        <a:xfrm>
          <a:off x="5028054" y="68294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19</xdr:row>
      <xdr:rowOff>409574</xdr:rowOff>
    </xdr:from>
    <xdr:to>
      <xdr:col>3</xdr:col>
      <xdr:colOff>2276689</xdr:colOff>
      <xdr:row>20</xdr:row>
      <xdr:rowOff>398689</xdr:rowOff>
    </xdr:to>
    <xdr:sp macro="" textlink="">
      <xdr:nvSpPr>
        <xdr:cNvPr id="27" name="Rechteck 26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/>
      </xdr:nvSpPr>
      <xdr:spPr>
        <a:xfrm>
          <a:off x="5028054" y="7238999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20</xdr:row>
      <xdr:rowOff>409574</xdr:rowOff>
    </xdr:from>
    <xdr:to>
      <xdr:col>3</xdr:col>
      <xdr:colOff>2276689</xdr:colOff>
      <xdr:row>21</xdr:row>
      <xdr:rowOff>401781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/>
      </xdr:nvSpPr>
      <xdr:spPr>
        <a:xfrm>
          <a:off x="5028054" y="7648574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21</xdr:row>
      <xdr:rowOff>409574</xdr:rowOff>
    </xdr:from>
    <xdr:to>
      <xdr:col>3</xdr:col>
      <xdr:colOff>2276689</xdr:colOff>
      <xdr:row>22</xdr:row>
      <xdr:rowOff>400050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/>
      </xdr:nvSpPr>
      <xdr:spPr>
        <a:xfrm>
          <a:off x="5028054" y="80581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22</xdr:row>
      <xdr:rowOff>404132</xdr:rowOff>
    </xdr:from>
    <xdr:to>
      <xdr:col>3</xdr:col>
      <xdr:colOff>2276689</xdr:colOff>
      <xdr:row>23</xdr:row>
      <xdr:rowOff>393247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/>
      </xdr:nvSpPr>
      <xdr:spPr>
        <a:xfrm>
          <a:off x="5028054" y="846228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23</xdr:row>
      <xdr:rowOff>404132</xdr:rowOff>
    </xdr:from>
    <xdr:to>
      <xdr:col>3</xdr:col>
      <xdr:colOff>2276689</xdr:colOff>
      <xdr:row>24</xdr:row>
      <xdr:rowOff>393247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/>
      </xdr:nvSpPr>
      <xdr:spPr>
        <a:xfrm>
          <a:off x="5028054" y="88718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24</xdr:row>
      <xdr:rowOff>404131</xdr:rowOff>
    </xdr:from>
    <xdr:to>
      <xdr:col>3</xdr:col>
      <xdr:colOff>2276689</xdr:colOff>
      <xdr:row>25</xdr:row>
      <xdr:rowOff>393246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/>
      </xdr:nvSpPr>
      <xdr:spPr>
        <a:xfrm>
          <a:off x="5028054" y="9281431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6</xdr:row>
      <xdr:rowOff>0</xdr:rowOff>
    </xdr:from>
    <xdr:to>
      <xdr:col>3</xdr:col>
      <xdr:colOff>67418</xdr:colOff>
      <xdr:row>7</xdr:row>
      <xdr:rowOff>1190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/>
      </xdr:nvSpPr>
      <xdr:spPr>
        <a:xfrm>
          <a:off x="2821164" y="1504950"/>
          <a:ext cx="65654" cy="39171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7</xdr:row>
      <xdr:rowOff>1189</xdr:rowOff>
    </xdr:from>
    <xdr:to>
      <xdr:col>3</xdr:col>
      <xdr:colOff>67418</xdr:colOff>
      <xdr:row>8</xdr:row>
      <xdr:rowOff>1191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/>
      </xdr:nvSpPr>
      <xdr:spPr>
        <a:xfrm>
          <a:off x="2821164" y="1896664"/>
          <a:ext cx="65654" cy="390527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1190</xdr:rowOff>
    </xdr:from>
    <xdr:to>
      <xdr:col>3</xdr:col>
      <xdr:colOff>67418</xdr:colOff>
      <xdr:row>9</xdr:row>
      <xdr:rowOff>1191</xdr:rowOff>
    </xdr:to>
    <xdr:sp macro="" textlink="">
      <xdr:nvSpPr>
        <xdr:cNvPr id="35" name="Rechteck 34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/>
      </xdr:nvSpPr>
      <xdr:spPr>
        <a:xfrm>
          <a:off x="2821164" y="2287190"/>
          <a:ext cx="65654" cy="390526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410765</xdr:rowOff>
    </xdr:from>
    <xdr:to>
      <xdr:col>3</xdr:col>
      <xdr:colOff>67418</xdr:colOff>
      <xdr:row>9</xdr:row>
      <xdr:rowOff>398689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/>
      </xdr:nvSpPr>
      <xdr:spPr>
        <a:xfrm>
          <a:off x="2821164" y="2734865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410764</xdr:rowOff>
    </xdr:from>
    <xdr:to>
      <xdr:col>3</xdr:col>
      <xdr:colOff>67418</xdr:colOff>
      <xdr:row>10</xdr:row>
      <xdr:rowOff>401781</xdr:rowOff>
    </xdr:to>
    <xdr:sp macro="" textlink="">
      <xdr:nvSpPr>
        <xdr:cNvPr id="37" name="Rechteck 36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/>
      </xdr:nvSpPr>
      <xdr:spPr>
        <a:xfrm>
          <a:off x="2821164" y="3144439"/>
          <a:ext cx="65654" cy="40059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10</xdr:row>
      <xdr:rowOff>410765</xdr:rowOff>
    </xdr:from>
    <xdr:to>
      <xdr:col>3</xdr:col>
      <xdr:colOff>67418</xdr:colOff>
      <xdr:row>11</xdr:row>
      <xdr:rowOff>401240</xdr:rowOff>
    </xdr:to>
    <xdr:sp macro="" textlink="">
      <xdr:nvSpPr>
        <xdr:cNvPr id="38" name="Rechteck 37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/>
      </xdr:nvSpPr>
      <xdr:spPr>
        <a:xfrm>
          <a:off x="2821164" y="3554015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11</xdr:row>
      <xdr:rowOff>405322</xdr:rowOff>
    </xdr:from>
    <xdr:to>
      <xdr:col>3</xdr:col>
      <xdr:colOff>67418</xdr:colOff>
      <xdr:row>12</xdr:row>
      <xdr:rowOff>393247</xdr:rowOff>
    </xdr:to>
    <xdr:sp macro="" textlink="">
      <xdr:nvSpPr>
        <xdr:cNvPr id="39" name="Rechteck 38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/>
      </xdr:nvSpPr>
      <xdr:spPr>
        <a:xfrm>
          <a:off x="2821164" y="3958147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12</xdr:row>
      <xdr:rowOff>405323</xdr:rowOff>
    </xdr:from>
    <xdr:to>
      <xdr:col>3</xdr:col>
      <xdr:colOff>67418</xdr:colOff>
      <xdr:row>13</xdr:row>
      <xdr:rowOff>393247</xdr:rowOff>
    </xdr:to>
    <xdr:sp macro="" textlink="">
      <xdr:nvSpPr>
        <xdr:cNvPr id="40" name="Rechteck 39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/>
      </xdr:nvSpPr>
      <xdr:spPr>
        <a:xfrm>
          <a:off x="2821164" y="4367723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13</xdr:row>
      <xdr:rowOff>405322</xdr:rowOff>
    </xdr:from>
    <xdr:to>
      <xdr:col>3</xdr:col>
      <xdr:colOff>67418</xdr:colOff>
      <xdr:row>14</xdr:row>
      <xdr:rowOff>393246</xdr:rowOff>
    </xdr:to>
    <xdr:sp macro="" textlink="">
      <xdr:nvSpPr>
        <xdr:cNvPr id="41" name="Rechteck 40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/>
      </xdr:nvSpPr>
      <xdr:spPr>
        <a:xfrm>
          <a:off x="2821164" y="4777297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14</xdr:row>
      <xdr:rowOff>405322</xdr:rowOff>
    </xdr:from>
    <xdr:to>
      <xdr:col>3</xdr:col>
      <xdr:colOff>67418</xdr:colOff>
      <xdr:row>15</xdr:row>
      <xdr:rowOff>393247</xdr:rowOff>
    </xdr:to>
    <xdr:sp macro="" textlink="">
      <xdr:nvSpPr>
        <xdr:cNvPr id="42" name="Rechteck 41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/>
      </xdr:nvSpPr>
      <xdr:spPr>
        <a:xfrm>
          <a:off x="2821164" y="5186872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15</xdr:row>
      <xdr:rowOff>405323</xdr:rowOff>
    </xdr:from>
    <xdr:to>
      <xdr:col>3</xdr:col>
      <xdr:colOff>67418</xdr:colOff>
      <xdr:row>16</xdr:row>
      <xdr:rowOff>393247</xdr:rowOff>
    </xdr:to>
    <xdr:sp macro="" textlink="">
      <xdr:nvSpPr>
        <xdr:cNvPr id="43" name="Rechteck 42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/>
      </xdr:nvSpPr>
      <xdr:spPr>
        <a:xfrm>
          <a:off x="2821164" y="5596448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16</xdr:row>
      <xdr:rowOff>401241</xdr:rowOff>
    </xdr:from>
    <xdr:to>
      <xdr:col>3</xdr:col>
      <xdr:colOff>68035</xdr:colOff>
      <xdr:row>17</xdr:row>
      <xdr:rowOff>390525</xdr:rowOff>
    </xdr:to>
    <xdr:sp macro="" textlink="">
      <xdr:nvSpPr>
        <xdr:cNvPr id="44" name="Rechteck 43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/>
      </xdr:nvSpPr>
      <xdr:spPr>
        <a:xfrm>
          <a:off x="2819400" y="6001941"/>
          <a:ext cx="68035" cy="39885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17</xdr:row>
      <xdr:rowOff>400049</xdr:rowOff>
    </xdr:from>
    <xdr:to>
      <xdr:col>3</xdr:col>
      <xdr:colOff>68035</xdr:colOff>
      <xdr:row>18</xdr:row>
      <xdr:rowOff>390525</xdr:rowOff>
    </xdr:to>
    <xdr:sp macro="" textlink="">
      <xdr:nvSpPr>
        <xdr:cNvPr id="45" name="Rechteck 44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/>
      </xdr:nvSpPr>
      <xdr:spPr>
        <a:xfrm>
          <a:off x="2819400" y="64103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18</xdr:row>
      <xdr:rowOff>400049</xdr:rowOff>
    </xdr:from>
    <xdr:to>
      <xdr:col>3</xdr:col>
      <xdr:colOff>68035</xdr:colOff>
      <xdr:row>19</xdr:row>
      <xdr:rowOff>390525</xdr:rowOff>
    </xdr:to>
    <xdr:sp macro="" textlink="">
      <xdr:nvSpPr>
        <xdr:cNvPr id="46" name="Rechteck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/>
      </xdr:nvSpPr>
      <xdr:spPr>
        <a:xfrm>
          <a:off x="2819400" y="681989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19</xdr:row>
      <xdr:rowOff>400049</xdr:rowOff>
    </xdr:from>
    <xdr:to>
      <xdr:col>3</xdr:col>
      <xdr:colOff>68035</xdr:colOff>
      <xdr:row>20</xdr:row>
      <xdr:rowOff>389164</xdr:rowOff>
    </xdr:to>
    <xdr:sp macro="" textlink="">
      <xdr:nvSpPr>
        <xdr:cNvPr id="47" name="Rechteck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/>
      </xdr:nvSpPr>
      <xdr:spPr>
        <a:xfrm>
          <a:off x="2819400" y="7229474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20</xdr:row>
      <xdr:rowOff>400049</xdr:rowOff>
    </xdr:from>
    <xdr:to>
      <xdr:col>3</xdr:col>
      <xdr:colOff>68035</xdr:colOff>
      <xdr:row>21</xdr:row>
      <xdr:rowOff>392256</xdr:rowOff>
    </xdr:to>
    <xdr:sp macro="" textlink="">
      <xdr:nvSpPr>
        <xdr:cNvPr id="48" name="Rechteck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/>
      </xdr:nvSpPr>
      <xdr:spPr>
        <a:xfrm>
          <a:off x="2819400" y="7639049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21</xdr:row>
      <xdr:rowOff>400049</xdr:rowOff>
    </xdr:from>
    <xdr:to>
      <xdr:col>3</xdr:col>
      <xdr:colOff>68035</xdr:colOff>
      <xdr:row>22</xdr:row>
      <xdr:rowOff>390525</xdr:rowOff>
    </xdr:to>
    <xdr:sp macro="" textlink="">
      <xdr:nvSpPr>
        <xdr:cNvPr id="49" name="Rechteck 48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2819400" y="80486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22</xdr:row>
      <xdr:rowOff>394607</xdr:rowOff>
    </xdr:from>
    <xdr:to>
      <xdr:col>3</xdr:col>
      <xdr:colOff>68035</xdr:colOff>
      <xdr:row>23</xdr:row>
      <xdr:rowOff>383722</xdr:rowOff>
    </xdr:to>
    <xdr:sp macro="" textlink="">
      <xdr:nvSpPr>
        <xdr:cNvPr id="50" name="Rechteck 49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2819400" y="84527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23</xdr:row>
      <xdr:rowOff>394607</xdr:rowOff>
    </xdr:from>
    <xdr:to>
      <xdr:col>3</xdr:col>
      <xdr:colOff>68035</xdr:colOff>
      <xdr:row>24</xdr:row>
      <xdr:rowOff>383722</xdr:rowOff>
    </xdr:to>
    <xdr:sp macro="" textlink="">
      <xdr:nvSpPr>
        <xdr:cNvPr id="51" name="Rechteck 50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/>
      </xdr:nvSpPr>
      <xdr:spPr>
        <a:xfrm>
          <a:off x="2819400" y="886233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24</xdr:row>
      <xdr:rowOff>394606</xdr:rowOff>
    </xdr:from>
    <xdr:to>
      <xdr:col>3</xdr:col>
      <xdr:colOff>68035</xdr:colOff>
      <xdr:row>25</xdr:row>
      <xdr:rowOff>383721</xdr:rowOff>
    </xdr:to>
    <xdr:sp macro="" textlink="">
      <xdr:nvSpPr>
        <xdr:cNvPr id="52" name="Rechteck 51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/>
      </xdr:nvSpPr>
      <xdr:spPr>
        <a:xfrm>
          <a:off x="2819400" y="9271906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3</xdr:col>
      <xdr:colOff>161925</xdr:colOff>
      <xdr:row>4</xdr:row>
      <xdr:rowOff>47625</xdr:rowOff>
    </xdr:from>
    <xdr:to>
      <xdr:col>3</xdr:col>
      <xdr:colOff>2114550</xdr:colOff>
      <xdr:row>4</xdr:row>
      <xdr:rowOff>447675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GrpSpPr/>
      </xdr:nvGrpSpPr>
      <xdr:grpSpPr>
        <a:xfrm>
          <a:off x="3057525" y="969645"/>
          <a:ext cx="1952625" cy="400050"/>
          <a:chOff x="2981325" y="981075"/>
          <a:chExt cx="1952625" cy="400050"/>
        </a:xfrm>
      </xdr:grpSpPr>
      <xdr:sp macro="" textlink="">
        <xdr:nvSpPr>
          <xdr:cNvPr id="65" name="Eingekerbter Richtungspfeil 64">
            <a:extLst>
              <a:ext uri="{FF2B5EF4-FFF2-40B4-BE49-F238E27FC236}">
                <a16:creationId xmlns:a16="http://schemas.microsoft.com/office/drawing/2014/main" id="{00000000-0008-0000-0E00-000041000000}"/>
              </a:ext>
            </a:extLst>
          </xdr:cNvPr>
          <xdr:cNvSpPr/>
        </xdr:nvSpPr>
        <xdr:spPr>
          <a:xfrm rot="10800000">
            <a:off x="360616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6" name="Eingekerbter Richtungspfeil 65">
            <a:extLst>
              <a:ext uri="{FF2B5EF4-FFF2-40B4-BE49-F238E27FC236}">
                <a16:creationId xmlns:a16="http://schemas.microsoft.com/office/drawing/2014/main" id="{00000000-0008-0000-0E00-000042000000}"/>
              </a:ext>
            </a:extLst>
          </xdr:cNvPr>
          <xdr:cNvSpPr/>
        </xdr:nvSpPr>
        <xdr:spPr>
          <a:xfrm>
            <a:off x="406146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7" name="Eingekerbter Richtungspfeil 66">
            <a:extLst>
              <a:ext uri="{FF2B5EF4-FFF2-40B4-BE49-F238E27FC236}">
                <a16:creationId xmlns:a16="http://schemas.microsoft.com/office/drawing/2014/main" id="{00000000-0008-0000-0E00-000043000000}"/>
              </a:ext>
            </a:extLst>
          </xdr:cNvPr>
          <xdr:cNvSpPr/>
        </xdr:nvSpPr>
        <xdr:spPr>
          <a:xfrm>
            <a:off x="468630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8" name="Eingekerbter Richtungspfeil 67">
            <a:extLst>
              <a:ext uri="{FF2B5EF4-FFF2-40B4-BE49-F238E27FC236}">
                <a16:creationId xmlns:a16="http://schemas.microsoft.com/office/drawing/2014/main" id="{00000000-0008-0000-0E00-000044000000}"/>
              </a:ext>
            </a:extLst>
          </xdr:cNvPr>
          <xdr:cNvSpPr/>
        </xdr:nvSpPr>
        <xdr:spPr>
          <a:xfrm>
            <a:off x="437388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9" name="Eingekerbter Richtungspfeil 68">
            <a:extLst>
              <a:ext uri="{FF2B5EF4-FFF2-40B4-BE49-F238E27FC236}">
                <a16:creationId xmlns:a16="http://schemas.microsoft.com/office/drawing/2014/main" id="{00000000-0008-0000-0E00-000045000000}"/>
              </a:ext>
            </a:extLst>
          </xdr:cNvPr>
          <xdr:cNvSpPr/>
        </xdr:nvSpPr>
        <xdr:spPr>
          <a:xfrm rot="10800000">
            <a:off x="329374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70" name="Eingekerbter Richtungspfeil 69">
            <a:extLst>
              <a:ext uri="{FF2B5EF4-FFF2-40B4-BE49-F238E27FC236}">
                <a16:creationId xmlns:a16="http://schemas.microsoft.com/office/drawing/2014/main" id="{00000000-0008-0000-0E00-000046000000}"/>
              </a:ext>
            </a:extLst>
          </xdr:cNvPr>
          <xdr:cNvSpPr/>
        </xdr:nvSpPr>
        <xdr:spPr>
          <a:xfrm rot="10800000">
            <a:off x="298132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67418</xdr:colOff>
      <xdr:row>6</xdr:row>
      <xdr:rowOff>195263</xdr:rowOff>
    </xdr:from>
    <xdr:to>
      <xdr:col>3</xdr:col>
      <xdr:colOff>2210418</xdr:colOff>
      <xdr:row>6</xdr:row>
      <xdr:rowOff>195858</xdr:rowOff>
    </xdr:to>
    <xdr:cxnSp macro="">
      <xdr:nvCxnSpPr>
        <xdr:cNvPr id="74" name="Gerade Verbindung mit Pfeil 73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CxnSpPr>
          <a:stCxn id="33" idx="3"/>
          <a:endCxn id="2" idx="1"/>
        </xdr:cNvCxnSpPr>
      </xdr:nvCxnSpPr>
      <xdr:spPr>
        <a:xfrm flipV="1">
          <a:off x="2886818" y="1700213"/>
          <a:ext cx="2143000" cy="59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195858</xdr:rowOff>
    </xdr:from>
    <xdr:to>
      <xdr:col>3</xdr:col>
      <xdr:colOff>2210418</xdr:colOff>
      <xdr:row>8</xdr:row>
      <xdr:rowOff>200025</xdr:rowOff>
    </xdr:to>
    <xdr:cxnSp macro="">
      <xdr:nvCxnSpPr>
        <xdr:cNvPr id="77" name="Gerade Verbindung mit Pfeil 76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CxnSpPr>
          <a:stCxn id="33" idx="3"/>
          <a:endCxn id="15" idx="1"/>
        </xdr:cNvCxnSpPr>
      </xdr:nvCxnSpPr>
      <xdr:spPr>
        <a:xfrm>
          <a:off x="2886818" y="1700808"/>
          <a:ext cx="2143000" cy="785217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195858</xdr:rowOff>
    </xdr:from>
    <xdr:to>
      <xdr:col>3</xdr:col>
      <xdr:colOff>2210418</xdr:colOff>
      <xdr:row>10</xdr:row>
      <xdr:rowOff>200295</xdr:rowOff>
    </xdr:to>
    <xdr:cxnSp macro="">
      <xdr:nvCxnSpPr>
        <xdr:cNvPr id="80" name="Gerade Verbindung mit Pfeil 79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CxnSpPr>
          <a:stCxn id="33" idx="3"/>
          <a:endCxn id="17" idx="1"/>
        </xdr:cNvCxnSpPr>
      </xdr:nvCxnSpPr>
      <xdr:spPr>
        <a:xfrm>
          <a:off x="2886818" y="1700808"/>
          <a:ext cx="2143000" cy="1566537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195263</xdr:rowOff>
    </xdr:from>
    <xdr:to>
      <xdr:col>3</xdr:col>
      <xdr:colOff>2210418</xdr:colOff>
      <xdr:row>7</xdr:row>
      <xdr:rowOff>196453</xdr:rowOff>
    </xdr:to>
    <xdr:cxnSp macro="">
      <xdr:nvCxnSpPr>
        <xdr:cNvPr id="83" name="Gerade Verbindung mit Pfeil 82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CxnSpPr>
          <a:stCxn id="34" idx="3"/>
          <a:endCxn id="2" idx="1"/>
        </xdr:cNvCxnSpPr>
      </xdr:nvCxnSpPr>
      <xdr:spPr>
        <a:xfrm flipV="1">
          <a:off x="2886818" y="1700213"/>
          <a:ext cx="2143000" cy="39171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295275</xdr:colOff>
      <xdr:row>2</xdr:row>
      <xdr:rowOff>47625</xdr:rowOff>
    </xdr:from>
    <xdr:to>
      <xdr:col>6</xdr:col>
      <xdr:colOff>468075</xdr:colOff>
      <xdr:row>3</xdr:row>
      <xdr:rowOff>10875</xdr:rowOff>
    </xdr:to>
    <xdr:grpSp>
      <xdr:nvGrpSpPr>
        <xdr:cNvPr id="76" name="Gruppieren 7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GrpSpPr/>
      </xdr:nvGrpSpPr>
      <xdr:grpSpPr>
        <a:xfrm>
          <a:off x="9606915" y="588645"/>
          <a:ext cx="172800" cy="168990"/>
          <a:chOff x="8105775" y="571500"/>
          <a:chExt cx="172800" cy="172800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0E00-00004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Textfeld 78">
            <a:extLst>
              <a:ext uri="{FF2B5EF4-FFF2-40B4-BE49-F238E27FC236}">
                <a16:creationId xmlns:a16="http://schemas.microsoft.com/office/drawing/2014/main" id="{00000000-0008-0000-0E00-00004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81" name="Gruppieren 80">
          <a:hlinkClick xmlns:r="http://schemas.openxmlformats.org/officeDocument/2006/relationships" r:id="rId2" tooltip="back"/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GrpSpPr/>
      </xdr:nvGrpSpPr>
      <xdr:grpSpPr>
        <a:xfrm>
          <a:off x="57150" y="114300"/>
          <a:ext cx="324000" cy="325465"/>
          <a:chOff x="9191625" y="3009900"/>
          <a:chExt cx="324000" cy="325465"/>
        </a:xfrm>
      </xdr:grpSpPr>
      <xdr:sp macro="" textlink="">
        <xdr:nvSpPr>
          <xdr:cNvPr id="82" name="Rechteck 81">
            <a:extLst>
              <a:ext uri="{FF2B5EF4-FFF2-40B4-BE49-F238E27FC236}">
                <a16:creationId xmlns:a16="http://schemas.microsoft.com/office/drawing/2014/main" id="{00000000-0008-0000-0E00-00005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links 83">
            <a:extLst>
              <a:ext uri="{FF2B5EF4-FFF2-40B4-BE49-F238E27FC236}">
                <a16:creationId xmlns:a16="http://schemas.microsoft.com/office/drawing/2014/main" id="{00000000-0008-0000-0E00-00005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71437</xdr:colOff>
      <xdr:row>4</xdr:row>
      <xdr:rowOff>185736</xdr:rowOff>
    </xdr:from>
    <xdr:to>
      <xdr:col>0</xdr:col>
      <xdr:colOff>395437</xdr:colOff>
      <xdr:row>4</xdr:row>
      <xdr:rowOff>511202</xdr:rowOff>
    </xdr:to>
    <xdr:grpSp>
      <xdr:nvGrpSpPr>
        <xdr:cNvPr id="62" name="Gruppieren 61">
          <a:hlinkClick xmlns:r="http://schemas.openxmlformats.org/officeDocument/2006/relationships" r:id="rId3" tooltip="Products"/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GrpSpPr>
          <a:grpSpLocks noChangeAspect="1"/>
        </xdr:cNvGrpSpPr>
      </xdr:nvGrpSpPr>
      <xdr:grpSpPr>
        <a:xfrm>
          <a:off x="71437" y="1107756"/>
          <a:ext cx="324000" cy="325466"/>
          <a:chOff x="12020550" y="21717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0E00-00003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1" name="Pfeil nach rechts 70">
            <a:extLst>
              <a:ext uri="{FF2B5EF4-FFF2-40B4-BE49-F238E27FC236}">
                <a16:creationId xmlns:a16="http://schemas.microsoft.com/office/drawing/2014/main" id="{00000000-0008-0000-0E00-000047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251460</xdr:colOff>
          <xdr:row>0</xdr:row>
          <xdr:rowOff>0</xdr:rowOff>
        </xdr:from>
        <xdr:to>
          <xdr:col>7</xdr:col>
          <xdr:colOff>22860</xdr:colOff>
          <xdr:row>0</xdr:row>
          <xdr:rowOff>518160</xdr:rowOff>
        </xdr:to>
        <xdr:pic>
          <xdr:nvPicPr>
            <xdr:cNvPr id="72" name="Grafik 56">
              <a:extLst>
                <a:ext uri="{FF2B5EF4-FFF2-40B4-BE49-F238E27FC236}">
                  <a16:creationId xmlns:a16="http://schemas.microsoft.com/office/drawing/2014/main" id="{00000000-0008-0000-0E00-00004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3848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5971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6</xdr:row>
      <xdr:rowOff>14289</xdr:rowOff>
    </xdr:from>
    <xdr:to>
      <xdr:col>0</xdr:col>
      <xdr:colOff>381150</xdr:colOff>
      <xdr:row>6</xdr:row>
      <xdr:rowOff>339754</xdr:rowOff>
    </xdr:to>
    <xdr:sp macro="" textlink="">
      <xdr:nvSpPr>
        <xdr:cNvPr id="73" name="Rechteck 27">
          <a:hlinkClick xmlns:r="http://schemas.openxmlformats.org/officeDocument/2006/relationships" r:id="rId5" tooltip="Business Model"/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>
          <a:spLocks noChangeAspect="1"/>
        </xdr:cNvSpPr>
      </xdr:nvSpPr>
      <xdr:spPr>
        <a:xfrm>
          <a:off x="57150" y="1519239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2447926</xdr:colOff>
      <xdr:row>8</xdr:row>
      <xdr:rowOff>990600</xdr:rowOff>
    </xdr:from>
    <xdr:ext cx="1276350" cy="1971675"/>
    <xdr:cxnSp macro="">
      <xdr:nvCxnSpPr>
        <xdr:cNvPr id="101" name="Gekrümmte Verbindung 19">
          <a:extLst>
            <a:ext uri="{FF2B5EF4-FFF2-40B4-BE49-F238E27FC236}">
              <a16:creationId xmlns:a16="http://schemas.microsoft.com/office/drawing/2014/main" id="{00000000-0008-0000-0F00-000065000000}"/>
            </a:ext>
          </a:extLst>
        </xdr:cNvPr>
        <xdr:cNvCxnSpPr/>
      </xdr:nvCxnSpPr>
      <xdr:spPr>
        <a:xfrm rot="16200000" flipV="1">
          <a:off x="4138613" y="6215063"/>
          <a:ext cx="1971675" cy="1276350"/>
        </a:xfrm>
        <a:prstGeom prst="curvedConnector3">
          <a:avLst>
            <a:gd name="adj1" fmla="val 65942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1285875</xdr:colOff>
      <xdr:row>8</xdr:row>
      <xdr:rowOff>476250</xdr:rowOff>
    </xdr:from>
    <xdr:ext cx="3981450" cy="1524000"/>
    <xdr:cxnSp macro="">
      <xdr:nvCxnSpPr>
        <xdr:cNvPr id="91" name="Gekrümmte Verbindung 19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CxnSpPr/>
      </xdr:nvCxnSpPr>
      <xdr:spPr>
        <a:xfrm rot="16200000" flipV="1">
          <a:off x="4552950" y="4124325"/>
          <a:ext cx="1524000" cy="398145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1428751</xdr:colOff>
      <xdr:row>8</xdr:row>
      <xdr:rowOff>1485900</xdr:rowOff>
    </xdr:from>
    <xdr:ext cx="2133600" cy="1114425"/>
    <xdr:cxnSp macro="">
      <xdr:nvCxnSpPr>
        <xdr:cNvPr id="88" name="Gekrümmte Verbindung 19"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CxnSpPr/>
      </xdr:nvCxnSpPr>
      <xdr:spPr>
        <a:xfrm rot="5400000" flipH="1" flipV="1">
          <a:off x="3976688" y="5853113"/>
          <a:ext cx="1114425" cy="2133600"/>
        </a:xfrm>
        <a:prstGeom prst="curvedConnector3">
          <a:avLst>
            <a:gd name="adj1" fmla="val 21795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2295525</xdr:colOff>
      <xdr:row>8</xdr:row>
      <xdr:rowOff>581026</xdr:rowOff>
    </xdr:from>
    <xdr:ext cx="5286375" cy="1362075"/>
    <xdr:cxnSp macro="">
      <xdr:nvCxnSpPr>
        <xdr:cNvPr id="80" name="Gekrümmte Verbindung 19">
          <a:extLst>
            <a:ext uri="{FF2B5EF4-FFF2-40B4-BE49-F238E27FC236}">
              <a16:creationId xmlns:a16="http://schemas.microsoft.com/office/drawing/2014/main" id="{00000000-0008-0000-0F00-000050000000}"/>
            </a:ext>
          </a:extLst>
        </xdr:cNvPr>
        <xdr:cNvCxnSpPr/>
      </xdr:nvCxnSpPr>
      <xdr:spPr>
        <a:xfrm rot="5400000" flipH="1" flipV="1">
          <a:off x="6296025" y="3495676"/>
          <a:ext cx="1362075" cy="5286375"/>
        </a:xfrm>
        <a:prstGeom prst="curvedConnector3">
          <a:avLst>
            <a:gd name="adj1" fmla="val 22727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1276350</xdr:colOff>
      <xdr:row>6</xdr:row>
      <xdr:rowOff>952500</xdr:rowOff>
    </xdr:from>
    <xdr:ext cx="19050" cy="1066800"/>
    <xdr:cxnSp macro="">
      <xdr:nvCxnSpPr>
        <xdr:cNvPr id="77" name="Gekrümmte Verbindung 19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CxnSpPr/>
      </xdr:nvCxnSpPr>
      <xdr:spPr>
        <a:xfrm rot="5400000" flipH="1" flipV="1">
          <a:off x="2790825" y="2981325"/>
          <a:ext cx="1066800" cy="1905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2447926</xdr:colOff>
      <xdr:row>6</xdr:row>
      <xdr:rowOff>1533525</xdr:rowOff>
    </xdr:from>
    <xdr:ext cx="3009900" cy="2619375"/>
    <xdr:cxnSp macro="">
      <xdr:nvCxnSpPr>
        <xdr:cNvPr id="74" name="Gekrümmte Verbindung 19">
          <a:extLst>
            <a:ext uri="{FF2B5EF4-FFF2-40B4-BE49-F238E27FC236}">
              <a16:creationId xmlns:a16="http://schemas.microsoft.com/office/drawing/2014/main" id="{00000000-0008-0000-0F00-00004A000000}"/>
            </a:ext>
          </a:extLst>
        </xdr:cNvPr>
        <xdr:cNvCxnSpPr/>
      </xdr:nvCxnSpPr>
      <xdr:spPr>
        <a:xfrm rot="5400000" flipH="1" flipV="1">
          <a:off x="4681538" y="2843213"/>
          <a:ext cx="2619375" cy="30099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3562350</xdr:colOff>
      <xdr:row>6</xdr:row>
      <xdr:rowOff>495300</xdr:rowOff>
    </xdr:from>
    <xdr:ext cx="4648200" cy="4152900"/>
    <xdr:cxnSp macro="">
      <xdr:nvCxnSpPr>
        <xdr:cNvPr id="67" name="Gekrümmte Verbindung 19"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CxnSpPr/>
      </xdr:nvCxnSpPr>
      <xdr:spPr>
        <a:xfrm rot="5400000" flipH="1" flipV="1">
          <a:off x="5848350" y="1752600"/>
          <a:ext cx="4152900" cy="46482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8020050</xdr:colOff>
      <xdr:row>6</xdr:row>
      <xdr:rowOff>1247775</xdr:rowOff>
    </xdr:from>
    <xdr:ext cx="352425" cy="3295650"/>
    <xdr:cxnSp macro="">
      <xdr:nvCxnSpPr>
        <xdr:cNvPr id="64" name="Gekrümmte Verbindung 19"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CxnSpPr/>
      </xdr:nvCxnSpPr>
      <xdr:spPr>
        <a:xfrm rot="16200000" flipV="1">
          <a:off x="8586788" y="4224337"/>
          <a:ext cx="3295650" cy="352425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1962150</xdr:colOff>
      <xdr:row>6</xdr:row>
      <xdr:rowOff>447675</xdr:rowOff>
    </xdr:from>
    <xdr:ext cx="3333750" cy="2247900"/>
    <xdr:cxnSp macro="">
      <xdr:nvCxnSpPr>
        <xdr:cNvPr id="61" name="Gekrümmte Verbindung 19"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CxnSpPr/>
      </xdr:nvCxnSpPr>
      <xdr:spPr>
        <a:xfrm rot="5400000" flipH="1" flipV="1">
          <a:off x="4543425" y="1409700"/>
          <a:ext cx="2247900" cy="3333750"/>
        </a:xfrm>
        <a:prstGeom prst="curvedConnector3">
          <a:avLst>
            <a:gd name="adj1" fmla="val 32203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4362450</xdr:colOff>
      <xdr:row>7</xdr:row>
      <xdr:rowOff>666750</xdr:rowOff>
    </xdr:from>
    <xdr:ext cx="685800" cy="1485900"/>
    <xdr:cxnSp macro="">
      <xdr:nvCxnSpPr>
        <xdr:cNvPr id="167" name="Gekrümmte Verbindung 19">
          <a:extLst>
            <a:ext uri="{FF2B5EF4-FFF2-40B4-BE49-F238E27FC236}">
              <a16:creationId xmlns:a16="http://schemas.microsoft.com/office/drawing/2014/main" id="{00000000-0008-0000-0F00-0000A7000000}"/>
            </a:ext>
          </a:extLst>
        </xdr:cNvPr>
        <xdr:cNvCxnSpPr/>
      </xdr:nvCxnSpPr>
      <xdr:spPr>
        <a:xfrm rot="16200000" flipV="1">
          <a:off x="6000750" y="4257675"/>
          <a:ext cx="1485900" cy="6858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6</xdr:row>
          <xdr:rowOff>198120</xdr:rowOff>
        </xdr:from>
        <xdr:to>
          <xdr:col>2</xdr:col>
          <xdr:colOff>3276600</xdr:colOff>
          <xdr:row>6</xdr:row>
          <xdr:rowOff>411480</xdr:rowOff>
        </xdr:to>
        <xdr:sp macro="" textlink="">
          <xdr:nvSpPr>
            <xdr:cNvPr id="314370" name="Drop Down 2" hidden="1">
              <a:extLst>
                <a:ext uri="{63B3BB69-23CF-44E3-9099-C40C66FF867C}">
                  <a14:compatExt spid="_x0000_s314370"/>
                </a:ext>
                <a:ext uri="{FF2B5EF4-FFF2-40B4-BE49-F238E27FC236}">
                  <a16:creationId xmlns:a16="http://schemas.microsoft.com/office/drawing/2014/main" id="{00000000-0008-0000-0F00-00000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213360</xdr:colOff>
          <xdr:row>6</xdr:row>
          <xdr:rowOff>746760</xdr:rowOff>
        </xdr:from>
        <xdr:to>
          <xdr:col>2</xdr:col>
          <xdr:colOff>2385060</xdr:colOff>
          <xdr:row>6</xdr:row>
          <xdr:rowOff>952500</xdr:rowOff>
        </xdr:to>
        <xdr:sp macro="" textlink="">
          <xdr:nvSpPr>
            <xdr:cNvPr id="314372" name="Drop Down 4" hidden="1">
              <a:extLst>
                <a:ext uri="{63B3BB69-23CF-44E3-9099-C40C66FF867C}">
                  <a14:compatExt spid="_x0000_s314372"/>
                </a:ext>
                <a:ext uri="{FF2B5EF4-FFF2-40B4-BE49-F238E27FC236}">
                  <a16:creationId xmlns:a16="http://schemas.microsoft.com/office/drawing/2014/main" id="{00000000-0008-0000-0F00-000004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4213860</xdr:colOff>
          <xdr:row>6</xdr:row>
          <xdr:rowOff>236220</xdr:rowOff>
        </xdr:from>
        <xdr:to>
          <xdr:col>2</xdr:col>
          <xdr:colOff>6385560</xdr:colOff>
          <xdr:row>6</xdr:row>
          <xdr:rowOff>449580</xdr:rowOff>
        </xdr:to>
        <xdr:sp macro="" textlink="">
          <xdr:nvSpPr>
            <xdr:cNvPr id="314373" name="Drop Down 5" hidden="1">
              <a:extLst>
                <a:ext uri="{63B3BB69-23CF-44E3-9099-C40C66FF867C}">
                  <a14:compatExt spid="_x0000_s314373"/>
                </a:ext>
                <a:ext uri="{FF2B5EF4-FFF2-40B4-BE49-F238E27FC236}">
                  <a16:creationId xmlns:a16="http://schemas.microsoft.com/office/drawing/2014/main" id="{00000000-0008-0000-0F00-000005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7124700</xdr:colOff>
          <xdr:row>6</xdr:row>
          <xdr:rowOff>289560</xdr:rowOff>
        </xdr:from>
        <xdr:to>
          <xdr:col>2</xdr:col>
          <xdr:colOff>9296400</xdr:colOff>
          <xdr:row>6</xdr:row>
          <xdr:rowOff>495300</xdr:rowOff>
        </xdr:to>
        <xdr:sp macro="" textlink="">
          <xdr:nvSpPr>
            <xdr:cNvPr id="314374" name="Drop Down 6" hidden="1">
              <a:extLst>
                <a:ext uri="{63B3BB69-23CF-44E3-9099-C40C66FF867C}">
                  <a14:compatExt spid="_x0000_s314374"/>
                </a:ext>
                <a:ext uri="{FF2B5EF4-FFF2-40B4-BE49-F238E27FC236}">
                  <a16:creationId xmlns:a16="http://schemas.microsoft.com/office/drawing/2014/main" id="{00000000-0008-0000-0F00-000006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6934200</xdr:colOff>
          <xdr:row>6</xdr:row>
          <xdr:rowOff>1036320</xdr:rowOff>
        </xdr:from>
        <xdr:to>
          <xdr:col>2</xdr:col>
          <xdr:colOff>9105900</xdr:colOff>
          <xdr:row>6</xdr:row>
          <xdr:rowOff>1249680</xdr:rowOff>
        </xdr:to>
        <xdr:sp macro="" textlink="">
          <xdr:nvSpPr>
            <xdr:cNvPr id="314375" name="Drop Down 7" hidden="1">
              <a:extLst>
                <a:ext uri="{63B3BB69-23CF-44E3-9099-C40C66FF867C}">
                  <a14:compatExt spid="_x0000_s314375"/>
                </a:ext>
                <a:ext uri="{FF2B5EF4-FFF2-40B4-BE49-F238E27FC236}">
                  <a16:creationId xmlns:a16="http://schemas.microsoft.com/office/drawing/2014/main" id="{00000000-0008-0000-0F00-000007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335280</xdr:rowOff>
        </xdr:from>
        <xdr:to>
          <xdr:col>2</xdr:col>
          <xdr:colOff>2362200</xdr:colOff>
          <xdr:row>7</xdr:row>
          <xdr:rowOff>541020</xdr:rowOff>
        </xdr:to>
        <xdr:sp macro="" textlink="">
          <xdr:nvSpPr>
            <xdr:cNvPr id="314376" name="Drop Down 8" hidden="1">
              <a:extLst>
                <a:ext uri="{63B3BB69-23CF-44E3-9099-C40C66FF867C}">
                  <a14:compatExt spid="_x0000_s314376"/>
                </a:ext>
                <a:ext uri="{FF2B5EF4-FFF2-40B4-BE49-F238E27FC236}">
                  <a16:creationId xmlns:a16="http://schemas.microsoft.com/office/drawing/2014/main" id="{00000000-0008-0000-0F00-000008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3276600</xdr:colOff>
          <xdr:row>7</xdr:row>
          <xdr:rowOff>457200</xdr:rowOff>
        </xdr:from>
        <xdr:to>
          <xdr:col>2</xdr:col>
          <xdr:colOff>5448300</xdr:colOff>
          <xdr:row>7</xdr:row>
          <xdr:rowOff>670560</xdr:rowOff>
        </xdr:to>
        <xdr:sp macro="" textlink="">
          <xdr:nvSpPr>
            <xdr:cNvPr id="314378" name="Drop Down 10" hidden="1">
              <a:extLst>
                <a:ext uri="{63B3BB69-23CF-44E3-9099-C40C66FF867C}">
                  <a14:compatExt spid="_x0000_s314378"/>
                </a:ext>
                <a:ext uri="{FF2B5EF4-FFF2-40B4-BE49-F238E27FC236}">
                  <a16:creationId xmlns:a16="http://schemas.microsoft.com/office/drawing/2014/main" id="{00000000-0008-0000-0F00-00000A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7086600</xdr:colOff>
          <xdr:row>7</xdr:row>
          <xdr:rowOff>419100</xdr:rowOff>
        </xdr:from>
        <xdr:to>
          <xdr:col>2</xdr:col>
          <xdr:colOff>9258300</xdr:colOff>
          <xdr:row>7</xdr:row>
          <xdr:rowOff>632460</xdr:rowOff>
        </xdr:to>
        <xdr:sp macro="" textlink="">
          <xdr:nvSpPr>
            <xdr:cNvPr id="314379" name="Drop Down 11" hidden="1">
              <a:extLst>
                <a:ext uri="{63B3BB69-23CF-44E3-9099-C40C66FF867C}">
                  <a14:compatExt spid="_x0000_s314379"/>
                </a:ext>
                <a:ext uri="{FF2B5EF4-FFF2-40B4-BE49-F238E27FC236}">
                  <a16:creationId xmlns:a16="http://schemas.microsoft.com/office/drawing/2014/main" id="{00000000-0008-0000-0F00-00000B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5989320</xdr:colOff>
          <xdr:row>7</xdr:row>
          <xdr:rowOff>1112520</xdr:rowOff>
        </xdr:from>
        <xdr:to>
          <xdr:col>2</xdr:col>
          <xdr:colOff>8161020</xdr:colOff>
          <xdr:row>7</xdr:row>
          <xdr:rowOff>1325880</xdr:rowOff>
        </xdr:to>
        <xdr:sp macro="" textlink="">
          <xdr:nvSpPr>
            <xdr:cNvPr id="314380" name="Drop Down 12" hidden="1">
              <a:extLst>
                <a:ext uri="{63B3BB69-23CF-44E3-9099-C40C66FF867C}">
                  <a14:compatExt spid="_x0000_s314380"/>
                </a:ext>
                <a:ext uri="{FF2B5EF4-FFF2-40B4-BE49-F238E27FC236}">
                  <a16:creationId xmlns:a16="http://schemas.microsoft.com/office/drawing/2014/main" id="{00000000-0008-0000-0F00-00000C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</xdr:colOff>
          <xdr:row>8</xdr:row>
          <xdr:rowOff>266700</xdr:rowOff>
        </xdr:from>
        <xdr:to>
          <xdr:col>2</xdr:col>
          <xdr:colOff>2369820</xdr:colOff>
          <xdr:row>8</xdr:row>
          <xdr:rowOff>480060</xdr:rowOff>
        </xdr:to>
        <xdr:sp macro="" textlink="">
          <xdr:nvSpPr>
            <xdr:cNvPr id="314381" name="Drop Down 13" hidden="1">
              <a:extLst>
                <a:ext uri="{63B3BB69-23CF-44E3-9099-C40C66FF867C}">
                  <a14:compatExt spid="_x0000_s314381"/>
                </a:ext>
                <a:ext uri="{FF2B5EF4-FFF2-40B4-BE49-F238E27FC236}">
                  <a16:creationId xmlns:a16="http://schemas.microsoft.com/office/drawing/2014/main" id="{00000000-0008-0000-0F00-00000D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2476500</xdr:colOff>
          <xdr:row>8</xdr:row>
          <xdr:rowOff>1280160</xdr:rowOff>
        </xdr:from>
        <xdr:to>
          <xdr:col>2</xdr:col>
          <xdr:colOff>4648200</xdr:colOff>
          <xdr:row>8</xdr:row>
          <xdr:rowOff>1485900</xdr:rowOff>
        </xdr:to>
        <xdr:sp macro="" textlink="">
          <xdr:nvSpPr>
            <xdr:cNvPr id="314382" name="Drop Down 14" hidden="1">
              <a:extLst>
                <a:ext uri="{63B3BB69-23CF-44E3-9099-C40C66FF867C}">
                  <a14:compatExt spid="_x0000_s314382"/>
                </a:ext>
                <a:ext uri="{FF2B5EF4-FFF2-40B4-BE49-F238E27FC236}">
                  <a16:creationId xmlns:a16="http://schemas.microsoft.com/office/drawing/2014/main" id="{00000000-0008-0000-0F00-00000E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3962400</xdr:colOff>
          <xdr:row>8</xdr:row>
          <xdr:rowOff>464820</xdr:rowOff>
        </xdr:from>
        <xdr:to>
          <xdr:col>2</xdr:col>
          <xdr:colOff>6134100</xdr:colOff>
          <xdr:row>8</xdr:row>
          <xdr:rowOff>678180</xdr:rowOff>
        </xdr:to>
        <xdr:sp macro="" textlink="">
          <xdr:nvSpPr>
            <xdr:cNvPr id="314383" name="Drop Down 15" hidden="1">
              <a:extLst>
                <a:ext uri="{63B3BB69-23CF-44E3-9099-C40C66FF867C}">
                  <a14:compatExt spid="_x0000_s314383"/>
                </a:ext>
                <a:ext uri="{FF2B5EF4-FFF2-40B4-BE49-F238E27FC236}">
                  <a16:creationId xmlns:a16="http://schemas.microsoft.com/office/drawing/2014/main" id="{00000000-0008-0000-0F00-00000F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7284720</xdr:colOff>
          <xdr:row>8</xdr:row>
          <xdr:rowOff>1173480</xdr:rowOff>
        </xdr:from>
        <xdr:to>
          <xdr:col>2</xdr:col>
          <xdr:colOff>9456420</xdr:colOff>
          <xdr:row>8</xdr:row>
          <xdr:rowOff>1379220</xdr:rowOff>
        </xdr:to>
        <xdr:sp macro="" textlink="">
          <xdr:nvSpPr>
            <xdr:cNvPr id="314384" name="Drop Down 16" hidden="1">
              <a:extLst>
                <a:ext uri="{63B3BB69-23CF-44E3-9099-C40C66FF867C}">
                  <a14:compatExt spid="_x0000_s314384"/>
                </a:ext>
                <a:ext uri="{FF2B5EF4-FFF2-40B4-BE49-F238E27FC236}">
                  <a16:creationId xmlns:a16="http://schemas.microsoft.com/office/drawing/2014/main" id="{00000000-0008-0000-0F00-000010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10</xdr:row>
          <xdr:rowOff>693420</xdr:rowOff>
        </xdr:from>
        <xdr:to>
          <xdr:col>2</xdr:col>
          <xdr:colOff>3048000</xdr:colOff>
          <xdr:row>10</xdr:row>
          <xdr:rowOff>906780</xdr:rowOff>
        </xdr:to>
        <xdr:sp macro="" textlink="">
          <xdr:nvSpPr>
            <xdr:cNvPr id="314385" name="Drop Down 17" hidden="1">
              <a:extLst>
                <a:ext uri="{63B3BB69-23CF-44E3-9099-C40C66FF867C}">
                  <a14:compatExt spid="_x0000_s314385"/>
                </a:ext>
                <a:ext uri="{FF2B5EF4-FFF2-40B4-BE49-F238E27FC236}">
                  <a16:creationId xmlns:a16="http://schemas.microsoft.com/office/drawing/2014/main" id="{00000000-0008-0000-0F00-000011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2484120</xdr:colOff>
          <xdr:row>10</xdr:row>
          <xdr:rowOff>1303020</xdr:rowOff>
        </xdr:from>
        <xdr:to>
          <xdr:col>2</xdr:col>
          <xdr:colOff>4655820</xdr:colOff>
          <xdr:row>10</xdr:row>
          <xdr:rowOff>1516380</xdr:rowOff>
        </xdr:to>
        <xdr:sp macro="" textlink="">
          <xdr:nvSpPr>
            <xdr:cNvPr id="314386" name="Drop Down 18" hidden="1">
              <a:extLst>
                <a:ext uri="{63B3BB69-23CF-44E3-9099-C40C66FF867C}">
                  <a14:compatExt spid="_x0000_s314386"/>
                </a:ext>
                <a:ext uri="{FF2B5EF4-FFF2-40B4-BE49-F238E27FC236}">
                  <a16:creationId xmlns:a16="http://schemas.microsoft.com/office/drawing/2014/main" id="{00000000-0008-0000-0F00-00001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4046220</xdr:colOff>
          <xdr:row>10</xdr:row>
          <xdr:rowOff>289560</xdr:rowOff>
        </xdr:from>
        <xdr:to>
          <xdr:col>2</xdr:col>
          <xdr:colOff>6217920</xdr:colOff>
          <xdr:row>10</xdr:row>
          <xdr:rowOff>495300</xdr:rowOff>
        </xdr:to>
        <xdr:sp macro="" textlink="">
          <xdr:nvSpPr>
            <xdr:cNvPr id="314387" name="Drop Down 19" hidden="1">
              <a:extLst>
                <a:ext uri="{63B3BB69-23CF-44E3-9099-C40C66FF867C}">
                  <a14:compatExt spid="_x0000_s314387"/>
                </a:ext>
                <a:ext uri="{FF2B5EF4-FFF2-40B4-BE49-F238E27FC236}">
                  <a16:creationId xmlns:a16="http://schemas.microsoft.com/office/drawing/2014/main" id="{00000000-0008-0000-0F00-000013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4869180</xdr:colOff>
          <xdr:row>10</xdr:row>
          <xdr:rowOff>1074420</xdr:rowOff>
        </xdr:from>
        <xdr:to>
          <xdr:col>2</xdr:col>
          <xdr:colOff>7040880</xdr:colOff>
          <xdr:row>10</xdr:row>
          <xdr:rowOff>1287780</xdr:rowOff>
        </xdr:to>
        <xdr:sp macro="" textlink="">
          <xdr:nvSpPr>
            <xdr:cNvPr id="314388" name="Drop Down 20" hidden="1">
              <a:extLst>
                <a:ext uri="{63B3BB69-23CF-44E3-9099-C40C66FF867C}">
                  <a14:compatExt spid="_x0000_s314388"/>
                </a:ext>
                <a:ext uri="{FF2B5EF4-FFF2-40B4-BE49-F238E27FC236}">
                  <a16:creationId xmlns:a16="http://schemas.microsoft.com/office/drawing/2014/main" id="{00000000-0008-0000-0F00-000014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7261860</xdr:colOff>
          <xdr:row>10</xdr:row>
          <xdr:rowOff>906780</xdr:rowOff>
        </xdr:from>
        <xdr:to>
          <xdr:col>2</xdr:col>
          <xdr:colOff>9433560</xdr:colOff>
          <xdr:row>10</xdr:row>
          <xdr:rowOff>1112520</xdr:rowOff>
        </xdr:to>
        <xdr:sp macro="" textlink="">
          <xdr:nvSpPr>
            <xdr:cNvPr id="314389" name="Drop Down 21" hidden="1">
              <a:extLst>
                <a:ext uri="{63B3BB69-23CF-44E3-9099-C40C66FF867C}">
                  <a14:compatExt spid="_x0000_s314389"/>
                </a:ext>
                <a:ext uri="{FF2B5EF4-FFF2-40B4-BE49-F238E27FC236}">
                  <a16:creationId xmlns:a16="http://schemas.microsoft.com/office/drawing/2014/main" id="{00000000-0008-0000-0F00-000015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9</xdr:row>
          <xdr:rowOff>914400</xdr:rowOff>
        </xdr:from>
        <xdr:to>
          <xdr:col>2</xdr:col>
          <xdr:colOff>2514600</xdr:colOff>
          <xdr:row>9</xdr:row>
          <xdr:rowOff>1127760</xdr:rowOff>
        </xdr:to>
        <xdr:sp macro="" textlink="">
          <xdr:nvSpPr>
            <xdr:cNvPr id="314390" name="Drop Down 22" hidden="1">
              <a:extLst>
                <a:ext uri="{63B3BB69-23CF-44E3-9099-C40C66FF867C}">
                  <a14:compatExt spid="_x0000_s314390"/>
                </a:ext>
                <a:ext uri="{FF2B5EF4-FFF2-40B4-BE49-F238E27FC236}">
                  <a16:creationId xmlns:a16="http://schemas.microsoft.com/office/drawing/2014/main" id="{00000000-0008-0000-0F00-000016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2636520</xdr:colOff>
          <xdr:row>9</xdr:row>
          <xdr:rowOff>1280160</xdr:rowOff>
        </xdr:from>
        <xdr:to>
          <xdr:col>2</xdr:col>
          <xdr:colOff>4808220</xdr:colOff>
          <xdr:row>9</xdr:row>
          <xdr:rowOff>1485900</xdr:rowOff>
        </xdr:to>
        <xdr:sp macro="" textlink="">
          <xdr:nvSpPr>
            <xdr:cNvPr id="314391" name="Drop Down 23" hidden="1">
              <a:extLst>
                <a:ext uri="{63B3BB69-23CF-44E3-9099-C40C66FF867C}">
                  <a14:compatExt spid="_x0000_s314391"/>
                </a:ext>
                <a:ext uri="{FF2B5EF4-FFF2-40B4-BE49-F238E27FC236}">
                  <a16:creationId xmlns:a16="http://schemas.microsoft.com/office/drawing/2014/main" id="{00000000-0008-0000-0F00-000017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4183380</xdr:colOff>
          <xdr:row>9</xdr:row>
          <xdr:rowOff>312420</xdr:rowOff>
        </xdr:from>
        <xdr:to>
          <xdr:col>2</xdr:col>
          <xdr:colOff>6355080</xdr:colOff>
          <xdr:row>9</xdr:row>
          <xdr:rowOff>525780</xdr:rowOff>
        </xdr:to>
        <xdr:sp macro="" textlink="">
          <xdr:nvSpPr>
            <xdr:cNvPr id="314392" name="Drop Down 24" hidden="1">
              <a:extLst>
                <a:ext uri="{63B3BB69-23CF-44E3-9099-C40C66FF867C}">
                  <a14:compatExt spid="_x0000_s314392"/>
                </a:ext>
                <a:ext uri="{FF2B5EF4-FFF2-40B4-BE49-F238E27FC236}">
                  <a16:creationId xmlns:a16="http://schemas.microsoft.com/office/drawing/2014/main" id="{00000000-0008-0000-0F00-000018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5661660</xdr:colOff>
          <xdr:row>9</xdr:row>
          <xdr:rowOff>1089660</xdr:rowOff>
        </xdr:from>
        <xdr:to>
          <xdr:col>2</xdr:col>
          <xdr:colOff>7833360</xdr:colOff>
          <xdr:row>9</xdr:row>
          <xdr:rowOff>1295400</xdr:rowOff>
        </xdr:to>
        <xdr:sp macro="" textlink="">
          <xdr:nvSpPr>
            <xdr:cNvPr id="314393" name="Drop Down 25" hidden="1">
              <a:extLst>
                <a:ext uri="{63B3BB69-23CF-44E3-9099-C40C66FF867C}">
                  <a14:compatExt spid="_x0000_s314393"/>
                </a:ext>
                <a:ext uri="{FF2B5EF4-FFF2-40B4-BE49-F238E27FC236}">
                  <a16:creationId xmlns:a16="http://schemas.microsoft.com/office/drawing/2014/main" id="{00000000-0008-0000-0F00-000019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6941820</xdr:colOff>
          <xdr:row>9</xdr:row>
          <xdr:rowOff>579120</xdr:rowOff>
        </xdr:from>
        <xdr:to>
          <xdr:col>2</xdr:col>
          <xdr:colOff>9113520</xdr:colOff>
          <xdr:row>9</xdr:row>
          <xdr:rowOff>792480</xdr:rowOff>
        </xdr:to>
        <xdr:sp macro="" textlink="">
          <xdr:nvSpPr>
            <xdr:cNvPr id="314394" name="Drop Down 26" hidden="1">
              <a:extLst>
                <a:ext uri="{63B3BB69-23CF-44E3-9099-C40C66FF867C}">
                  <a14:compatExt spid="_x0000_s314394"/>
                </a:ext>
                <a:ext uri="{FF2B5EF4-FFF2-40B4-BE49-F238E27FC236}">
                  <a16:creationId xmlns:a16="http://schemas.microsoft.com/office/drawing/2014/main" id="{00000000-0008-0000-0F00-00001A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10</xdr:row>
          <xdr:rowOff>220980</xdr:rowOff>
        </xdr:from>
        <xdr:to>
          <xdr:col>2</xdr:col>
          <xdr:colOff>2430780</xdr:colOff>
          <xdr:row>10</xdr:row>
          <xdr:rowOff>426720</xdr:rowOff>
        </xdr:to>
        <xdr:sp macro="" textlink="">
          <xdr:nvSpPr>
            <xdr:cNvPr id="314395" name="Drop Down 27" hidden="1">
              <a:extLst>
                <a:ext uri="{63B3BB69-23CF-44E3-9099-C40C66FF867C}">
                  <a14:compatExt spid="_x0000_s314395"/>
                </a:ext>
                <a:ext uri="{FF2B5EF4-FFF2-40B4-BE49-F238E27FC236}">
                  <a16:creationId xmlns:a16="http://schemas.microsoft.com/office/drawing/2014/main" id="{00000000-0008-0000-0F00-00001B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4373880</xdr:colOff>
          <xdr:row>6</xdr:row>
          <xdr:rowOff>1325880</xdr:rowOff>
        </xdr:from>
        <xdr:to>
          <xdr:col>2</xdr:col>
          <xdr:colOff>6545580</xdr:colOff>
          <xdr:row>6</xdr:row>
          <xdr:rowOff>1531620</xdr:rowOff>
        </xdr:to>
        <xdr:sp macro="" textlink="">
          <xdr:nvSpPr>
            <xdr:cNvPr id="314396" name="Drop Down 28" hidden="1">
              <a:extLst>
                <a:ext uri="{63B3BB69-23CF-44E3-9099-C40C66FF867C}">
                  <a14:compatExt spid="_x0000_s314396"/>
                </a:ext>
                <a:ext uri="{FF2B5EF4-FFF2-40B4-BE49-F238E27FC236}">
                  <a16:creationId xmlns:a16="http://schemas.microsoft.com/office/drawing/2014/main" id="{00000000-0008-0000-0F00-00001C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1211580</xdr:colOff>
          <xdr:row>9</xdr:row>
          <xdr:rowOff>259080</xdr:rowOff>
        </xdr:from>
        <xdr:to>
          <xdr:col>2</xdr:col>
          <xdr:colOff>3383280</xdr:colOff>
          <xdr:row>9</xdr:row>
          <xdr:rowOff>464820</xdr:rowOff>
        </xdr:to>
        <xdr:sp macro="" textlink="">
          <xdr:nvSpPr>
            <xdr:cNvPr id="314397" name="Drop Down 29" hidden="1">
              <a:extLst>
                <a:ext uri="{63B3BB69-23CF-44E3-9099-C40C66FF867C}">
                  <a14:compatExt spid="_x0000_s314397"/>
                </a:ext>
                <a:ext uri="{FF2B5EF4-FFF2-40B4-BE49-F238E27FC236}">
                  <a16:creationId xmlns:a16="http://schemas.microsoft.com/office/drawing/2014/main" id="{00000000-0008-0000-0F00-00001D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2</xdr:col>
      <xdr:colOff>1285875</xdr:colOff>
      <xdr:row>7</xdr:row>
      <xdr:rowOff>1219201</xdr:rowOff>
    </xdr:from>
    <xdr:ext cx="676275" cy="733425"/>
    <xdr:cxnSp macro="">
      <xdr:nvCxnSpPr>
        <xdr:cNvPr id="158" name="Gekrümmte Verbindung 19">
          <a:extLst>
            <a:ext uri="{FF2B5EF4-FFF2-40B4-BE49-F238E27FC236}">
              <a16:creationId xmlns:a16="http://schemas.microsoft.com/office/drawing/2014/main" id="{00000000-0008-0000-0F00-00009E000000}"/>
            </a:ext>
          </a:extLst>
        </xdr:cNvPr>
        <xdr:cNvCxnSpPr/>
      </xdr:nvCxnSpPr>
      <xdr:spPr>
        <a:xfrm rot="5400000" flipH="1" flipV="1">
          <a:off x="3295650" y="4438651"/>
          <a:ext cx="733425" cy="676275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</xdr:row>
          <xdr:rowOff>1013460</xdr:rowOff>
        </xdr:from>
        <xdr:to>
          <xdr:col>2</xdr:col>
          <xdr:colOff>3048000</xdr:colOff>
          <xdr:row>7</xdr:row>
          <xdr:rowOff>1219200</xdr:rowOff>
        </xdr:to>
        <xdr:sp macro="" textlink="">
          <xdr:nvSpPr>
            <xdr:cNvPr id="314377" name="Drop Down 9" hidden="1">
              <a:extLst>
                <a:ext uri="{63B3BB69-23CF-44E3-9099-C40C66FF867C}">
                  <a14:compatExt spid="_x0000_s314377"/>
                </a:ext>
                <a:ext uri="{FF2B5EF4-FFF2-40B4-BE49-F238E27FC236}">
                  <a16:creationId xmlns:a16="http://schemas.microsoft.com/office/drawing/2014/main" id="{00000000-0008-0000-0F00-000009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1524000</xdr:colOff>
          <xdr:row>6</xdr:row>
          <xdr:rowOff>1203960</xdr:rowOff>
        </xdr:from>
        <xdr:to>
          <xdr:col>2</xdr:col>
          <xdr:colOff>3695700</xdr:colOff>
          <xdr:row>6</xdr:row>
          <xdr:rowOff>1409700</xdr:rowOff>
        </xdr:to>
        <xdr:sp macro="" textlink="">
          <xdr:nvSpPr>
            <xdr:cNvPr id="314400" name="Drop Down 32" hidden="1">
              <a:extLst>
                <a:ext uri="{63B3BB69-23CF-44E3-9099-C40C66FF867C}">
                  <a14:compatExt spid="_x0000_s314400"/>
                </a:ext>
                <a:ext uri="{FF2B5EF4-FFF2-40B4-BE49-F238E27FC236}">
                  <a16:creationId xmlns:a16="http://schemas.microsoft.com/office/drawing/2014/main" id="{00000000-0008-0000-0F00-000020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2</xdr:col>
      <xdr:colOff>2609851</xdr:colOff>
      <xdr:row>6</xdr:row>
      <xdr:rowOff>1409700</xdr:rowOff>
    </xdr:from>
    <xdr:ext cx="1752600" cy="733425"/>
    <xdr:cxnSp macro="">
      <xdr:nvCxnSpPr>
        <xdr:cNvPr id="58" name="Gekrümmte Verbindung 19"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CxnSpPr/>
      </xdr:nvCxnSpPr>
      <xdr:spPr>
        <a:xfrm rot="16200000" flipV="1">
          <a:off x="5157788" y="2405063"/>
          <a:ext cx="733425" cy="17526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6499860</xdr:colOff>
          <xdr:row>8</xdr:row>
          <xdr:rowOff>373380</xdr:rowOff>
        </xdr:from>
        <xdr:to>
          <xdr:col>2</xdr:col>
          <xdr:colOff>8671560</xdr:colOff>
          <xdr:row>8</xdr:row>
          <xdr:rowOff>579120</xdr:rowOff>
        </xdr:to>
        <xdr:sp macro="" textlink="">
          <xdr:nvSpPr>
            <xdr:cNvPr id="314401" name="Drop Down 33" hidden="1">
              <a:extLst>
                <a:ext uri="{63B3BB69-23CF-44E3-9099-C40C66FF867C}">
                  <a14:compatExt spid="_x0000_s314401"/>
                </a:ext>
                <a:ext uri="{FF2B5EF4-FFF2-40B4-BE49-F238E27FC236}">
                  <a16:creationId xmlns:a16="http://schemas.microsoft.com/office/drawing/2014/main" id="{00000000-0008-0000-0F00-000021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1363980</xdr:colOff>
          <xdr:row>8</xdr:row>
          <xdr:rowOff>784860</xdr:rowOff>
        </xdr:from>
        <xdr:to>
          <xdr:col>2</xdr:col>
          <xdr:colOff>3535680</xdr:colOff>
          <xdr:row>8</xdr:row>
          <xdr:rowOff>990600</xdr:rowOff>
        </xdr:to>
        <xdr:sp macro="" textlink="">
          <xdr:nvSpPr>
            <xdr:cNvPr id="314402" name="Drop Down 34" hidden="1">
              <a:extLst>
                <a:ext uri="{63B3BB69-23CF-44E3-9099-C40C66FF867C}">
                  <a14:compatExt spid="_x0000_s314402"/>
                </a:ext>
                <a:ext uri="{FF2B5EF4-FFF2-40B4-BE49-F238E27FC236}">
                  <a16:creationId xmlns:a16="http://schemas.microsoft.com/office/drawing/2014/main" id="{00000000-0008-0000-0F00-00002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65" name="Gruppieren 64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0F00-00004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8" name="Grafik 6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F00-00004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2</xdr:col>
      <xdr:colOff>1295400</xdr:colOff>
      <xdr:row>4</xdr:row>
      <xdr:rowOff>190500</xdr:rowOff>
    </xdr:from>
    <xdr:to>
      <xdr:col>2</xdr:col>
      <xdr:colOff>1474590</xdr:colOff>
      <xdr:row>4</xdr:row>
      <xdr:rowOff>370500</xdr:rowOff>
    </xdr:to>
    <xdr:grpSp>
      <xdr:nvGrpSpPr>
        <xdr:cNvPr id="76" name="Gruppieren 7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GrpSpPr>
          <a:grpSpLocks noChangeAspect="1"/>
        </xdr:cNvGrpSpPr>
      </xdr:nvGrpSpPr>
      <xdr:grpSpPr>
        <a:xfrm>
          <a:off x="3390900" y="1112520"/>
          <a:ext cx="179190" cy="180000"/>
          <a:chOff x="12020550" y="21717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0F00-00004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9" name="Pfeil nach rechts 78">
            <a:extLst>
              <a:ext uri="{FF2B5EF4-FFF2-40B4-BE49-F238E27FC236}">
                <a16:creationId xmlns:a16="http://schemas.microsoft.com/office/drawing/2014/main" id="{00000000-0008-0000-0F00-00004F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2</xdr:col>
      <xdr:colOff>7604760</xdr:colOff>
      <xdr:row>0</xdr:row>
      <xdr:rowOff>0</xdr:rowOff>
    </xdr:from>
    <xdr:to>
      <xdr:col>3</xdr:col>
      <xdr:colOff>0</xdr:colOff>
      <xdr:row>3</xdr:row>
      <xdr:rowOff>27600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pSpPr/>
      </xdr:nvGrpSpPr>
      <xdr:grpSpPr>
        <a:xfrm>
          <a:off x="9700260" y="0"/>
          <a:ext cx="2232660" cy="774360"/>
          <a:chOff x="9643110" y="0"/>
          <a:chExt cx="1958340" cy="780075"/>
        </a:xfrm>
      </xdr:grpSpPr>
      <xdr:grpSp>
        <xdr:nvGrpSpPr>
          <xdr:cNvPr id="60" name="Gruppieren 59">
            <a:hlinkClick xmlns:r="http://schemas.openxmlformats.org/officeDocument/2006/relationships" r:id="rId4" tooltip="Help"/>
            <a:extLst>
              <a:ext uri="{FF2B5EF4-FFF2-40B4-BE49-F238E27FC236}">
                <a16:creationId xmlns:a16="http://schemas.microsoft.com/office/drawing/2014/main" id="{00000000-0008-0000-0F00-00003C000000}"/>
              </a:ext>
            </a:extLst>
          </xdr:cNvPr>
          <xdr:cNvGrpSpPr/>
        </xdr:nvGrpSpPr>
        <xdr:grpSpPr>
          <a:xfrm>
            <a:off x="11384280" y="600075"/>
            <a:ext cx="180000" cy="180000"/>
            <a:chOff x="8105775" y="571500"/>
            <a:chExt cx="172800" cy="172800"/>
          </a:xfrm>
        </xdr:grpSpPr>
        <xdr:sp macro="" textlink="">
          <xdr:nvSpPr>
            <xdr:cNvPr id="62" name="Rechteck 61">
              <a:extLst>
                <a:ext uri="{FF2B5EF4-FFF2-40B4-BE49-F238E27FC236}">
                  <a16:creationId xmlns:a16="http://schemas.microsoft.com/office/drawing/2014/main" id="{00000000-0008-0000-0F00-00003E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63" name="Textfeld 62">
              <a:extLst>
                <a:ext uri="{FF2B5EF4-FFF2-40B4-BE49-F238E27FC236}">
                  <a16:creationId xmlns:a16="http://schemas.microsoft.com/office/drawing/2014/main" id="{00000000-0008-0000-0F00-00003F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56" name="Grafik 56">
                <a:extLst>
                  <a:ext uri="{FF2B5EF4-FFF2-40B4-BE49-F238E27FC236}">
                    <a16:creationId xmlns:a16="http://schemas.microsoft.com/office/drawing/2014/main" id="{00000000-0008-0000-0F00-000038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314613"/>
                  </a:ext>
                </a:extLst>
              </xdr:cNvPicPr>
            </xdr:nvPicPr>
            <xdr:blipFill>
              <a:blip xmlns:r="http://schemas.openxmlformats.org/officeDocument/2006/relationships" r:embed="rId5"/>
              <a:srcRect/>
              <a:stretch>
                <a:fillRect/>
              </a:stretch>
            </xdr:blipFill>
            <xdr:spPr bwMode="auto">
              <a:xfrm>
                <a:off x="9643110" y="0"/>
                <a:ext cx="1958340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171449</xdr:colOff>
          <xdr:row>3</xdr:row>
          <xdr:rowOff>66679</xdr:rowOff>
        </xdr:from>
        <xdr:to>
          <xdr:col>6</xdr:col>
          <xdr:colOff>1695448</xdr:colOff>
          <xdr:row>35</xdr:row>
          <xdr:rowOff>47628</xdr:rowOff>
        </xdr:to>
        <xdr:pic>
          <xdr:nvPicPr>
            <xdr:cNvPr id="66" name="Grafik 65">
              <a:extLst>
                <a:ext uri="{FF2B5EF4-FFF2-40B4-BE49-F238E27FC236}">
                  <a16:creationId xmlns:a16="http://schemas.microsoft.com/office/drawing/2014/main" id="{00000000-0008-0000-1000-00004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50:$H$61" spid="_x0000_s415291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662111" y="3709992"/>
              <a:ext cx="7543799" cy="231457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50</xdr:row>
      <xdr:rowOff>14287</xdr:rowOff>
    </xdr:from>
    <xdr:to>
      <xdr:col>8</xdr:col>
      <xdr:colOff>0</xdr:colOff>
      <xdr:row>59</xdr:row>
      <xdr:rowOff>133350</xdr:rowOff>
    </xdr:to>
    <xdr:graphicFrame macro="">
      <xdr:nvGraphicFramePr>
        <xdr:cNvPr id="59" name="Diagramm 58">
          <a:extLst>
            <a:ext uri="{FF2B5EF4-FFF2-40B4-BE49-F238E27FC236}">
              <a16:creationId xmlns:a16="http://schemas.microsoft.com/office/drawing/2014/main" id="{00000000-0008-0000-1000-00003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54</xdr:row>
      <xdr:rowOff>95250</xdr:rowOff>
    </xdr:from>
    <xdr:to>
      <xdr:col>8</xdr:col>
      <xdr:colOff>0</xdr:colOff>
      <xdr:row>54</xdr:row>
      <xdr:rowOff>95250</xdr:rowOff>
    </xdr:to>
    <xdr:cxnSp macro="">
      <xdr:nvCxnSpPr>
        <xdr:cNvPr id="72" name="Gerade Verbindung 71">
          <a:extLst>
            <a:ext uri="{FF2B5EF4-FFF2-40B4-BE49-F238E27FC236}">
              <a16:creationId xmlns:a16="http://schemas.microsoft.com/office/drawing/2014/main" id="{00000000-0008-0000-1000-000048000000}"/>
            </a:ext>
          </a:extLst>
        </xdr:cNvPr>
        <xdr:cNvCxnSpPr/>
      </xdr:nvCxnSpPr>
      <xdr:spPr>
        <a:xfrm>
          <a:off x="714375" y="12782550"/>
          <a:ext cx="822007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24" name="Gruppieren 23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25" name="Rechteck 24">
            <a:extLst>
              <a:ext uri="{FF2B5EF4-FFF2-40B4-BE49-F238E27FC236}">
                <a16:creationId xmlns:a16="http://schemas.microsoft.com/office/drawing/2014/main" id="{00000000-0008-0000-1000-000019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6" name="Grafik 2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0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5</xdr:col>
      <xdr:colOff>0</xdr:colOff>
      <xdr:row>2</xdr:row>
      <xdr:rowOff>0</xdr:rowOff>
    </xdr:from>
    <xdr:to>
      <xdr:col>6</xdr:col>
      <xdr:colOff>1809750</xdr:colOff>
      <xdr:row>2</xdr:row>
      <xdr:rowOff>285750</xdr:rowOff>
    </xdr:to>
    <xdr:sp macro="" textlink="">
      <xdr:nvSpPr>
        <xdr:cNvPr id="11" name="Rechteck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4105275" y="733425"/>
          <a:ext cx="2600325" cy="28575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7</xdr:col>
      <xdr:colOff>1623060</xdr:colOff>
      <xdr:row>0</xdr:row>
      <xdr:rowOff>0</xdr:rowOff>
    </xdr:from>
    <xdr:to>
      <xdr:col>8</xdr:col>
      <xdr:colOff>0</xdr:colOff>
      <xdr:row>2</xdr:row>
      <xdr:rowOff>46650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pSpPr/>
      </xdr:nvGrpSpPr>
      <xdr:grpSpPr>
        <a:xfrm>
          <a:off x="8534400" y="0"/>
          <a:ext cx="2225040" cy="778170"/>
          <a:chOff x="8338185" y="0"/>
          <a:chExt cx="2120265" cy="780075"/>
        </a:xfrm>
      </xdr:grpSpPr>
      <xdr:grpSp>
        <xdr:nvGrpSpPr>
          <xdr:cNvPr id="17" name="Gruppieren 16">
            <a:hlinkClick xmlns:r="http://schemas.openxmlformats.org/officeDocument/2006/relationships" r:id="rId6" tooltip="Help"/>
            <a:extLst>
              <a:ext uri="{FF2B5EF4-FFF2-40B4-BE49-F238E27FC236}">
                <a16:creationId xmlns:a16="http://schemas.microsoft.com/office/drawing/2014/main" id="{00000000-0008-0000-1000-000011000000}"/>
              </a:ext>
            </a:extLst>
          </xdr:cNvPr>
          <xdr:cNvGrpSpPr/>
        </xdr:nvGrpSpPr>
        <xdr:grpSpPr>
          <a:xfrm>
            <a:off x="10239375" y="600075"/>
            <a:ext cx="180000" cy="180000"/>
            <a:chOff x="8105775" y="571500"/>
            <a:chExt cx="172800" cy="172800"/>
          </a:xfrm>
        </xdr:grpSpPr>
        <xdr:sp macro="" textlink="">
          <xdr:nvSpPr>
            <xdr:cNvPr id="22" name="Rechteck 21">
              <a:extLst>
                <a:ext uri="{FF2B5EF4-FFF2-40B4-BE49-F238E27FC236}">
                  <a16:creationId xmlns:a16="http://schemas.microsoft.com/office/drawing/2014/main" id="{00000000-0008-0000-10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23" name="Textfeld 22">
              <a:extLst>
                <a:ext uri="{FF2B5EF4-FFF2-40B4-BE49-F238E27FC236}">
                  <a16:creationId xmlns:a16="http://schemas.microsoft.com/office/drawing/2014/main" id="{00000000-0008-0000-1000-000017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12" name="Grafik 56">
                <a:extLst>
                  <a:ext uri="{FF2B5EF4-FFF2-40B4-BE49-F238E27FC236}">
                    <a16:creationId xmlns:a16="http://schemas.microsoft.com/office/drawing/2014/main" id="{00000000-0008-0000-1000-00000C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15292"/>
                  </a:ext>
                </a:extLst>
              </xdr:cNvPicPr>
            </xdr:nvPicPr>
            <xdr:blipFill>
              <a:blip xmlns:r="http://schemas.openxmlformats.org/officeDocument/2006/relationships" r:embed="rId7"/>
              <a:srcRect/>
              <a:stretch>
                <a:fillRect/>
              </a:stretch>
            </xdr:blipFill>
            <xdr:spPr bwMode="auto">
              <a:xfrm>
                <a:off x="8338185" y="0"/>
                <a:ext cx="2120265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790836</xdr:colOff>
      <xdr:row>15</xdr:row>
      <xdr:rowOff>80379</xdr:rowOff>
    </xdr:from>
    <xdr:to>
      <xdr:col>4</xdr:col>
      <xdr:colOff>781050</xdr:colOff>
      <xdr:row>17</xdr:row>
      <xdr:rowOff>36002</xdr:rowOff>
    </xdr:to>
    <xdr:sp macro="" textlink="">
      <xdr:nvSpPr>
        <xdr:cNvPr id="38" name="Textfeld 13">
          <a:extLst>
            <a:ext uri="{FF2B5EF4-FFF2-40B4-BE49-F238E27FC236}">
              <a16:creationId xmlns:a16="http://schemas.microsoft.com/office/drawing/2014/main" id="{00000000-0008-0000-1100-000026000000}"/>
            </a:ext>
          </a:extLst>
        </xdr:cNvPr>
        <xdr:cNvSpPr txBox="1"/>
      </xdr:nvSpPr>
      <xdr:spPr bwMode="gray">
        <a:xfrm rot="752022">
          <a:off x="4505586" y="3185529"/>
          <a:ext cx="1323714" cy="336623"/>
        </a:xfrm>
        <a:prstGeom prst="rect">
          <a:avLst/>
        </a:prstGeom>
        <a:noFill/>
        <a:scene3d>
          <a:camera prst="orthographicFront">
            <a:rot lat="0" lon="0" rev="0"/>
          </a:camera>
          <a:lightRig rig="threePt" dir="t"/>
        </a:scene3d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Worst Case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1105161</xdr:colOff>
      <xdr:row>11</xdr:row>
      <xdr:rowOff>32754</xdr:rowOff>
    </xdr:from>
    <xdr:to>
      <xdr:col>4</xdr:col>
      <xdr:colOff>1095375</xdr:colOff>
      <xdr:row>12</xdr:row>
      <xdr:rowOff>178877</xdr:rowOff>
    </xdr:to>
    <xdr:sp macro="" textlink="">
      <xdr:nvSpPr>
        <xdr:cNvPr id="7" name="Textfeld 13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/>
      </xdr:nvSpPr>
      <xdr:spPr bwMode="gray">
        <a:xfrm>
          <a:off x="4819911" y="2375904"/>
          <a:ext cx="1323714" cy="336623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Base Case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724161</xdr:colOff>
      <xdr:row>6</xdr:row>
      <xdr:rowOff>147054</xdr:rowOff>
    </xdr:from>
    <xdr:to>
      <xdr:col>4</xdr:col>
      <xdr:colOff>714375</xdr:colOff>
      <xdr:row>8</xdr:row>
      <xdr:rowOff>102677</xdr:rowOff>
    </xdr:to>
    <xdr:sp macro="" textlink="">
      <xdr:nvSpPr>
        <xdr:cNvPr id="28" name="Textfeld 13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SpPr txBox="1"/>
      </xdr:nvSpPr>
      <xdr:spPr bwMode="gray">
        <a:xfrm rot="20937563">
          <a:off x="4438911" y="1537704"/>
          <a:ext cx="1323714" cy="336623"/>
        </a:xfrm>
        <a:prstGeom prst="rect">
          <a:avLst/>
        </a:prstGeom>
        <a:noFill/>
        <a:scene3d>
          <a:camera prst="orthographicFront">
            <a:rot lat="0" lon="0" rev="0"/>
          </a:camera>
          <a:lightRig rig="threePt" dir="t"/>
        </a:scene3d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Best Case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2391986</xdr:colOff>
      <xdr:row>10</xdr:row>
      <xdr:rowOff>70875</xdr:rowOff>
    </xdr:from>
    <xdr:to>
      <xdr:col>4</xdr:col>
      <xdr:colOff>1175661</xdr:colOff>
      <xdr:row>13</xdr:row>
      <xdr:rowOff>162834</xdr:rowOff>
    </xdr:to>
    <xdr:sp macro="" textlink="">
      <xdr:nvSpPr>
        <xdr:cNvPr id="14" name="Freihandform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/>
      </xdr:nvSpPr>
      <xdr:spPr bwMode="gray">
        <a:xfrm>
          <a:off x="3096836" y="2223525"/>
          <a:ext cx="3127075" cy="663459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390900 w 3390900"/>
            <a:gd name="connsiteY0" fmla="*/ 571500 h 571500"/>
            <a:gd name="connsiteX1" fmla="*/ 0 w 3390900"/>
            <a:gd name="connsiteY1" fmla="*/ 0 h 571500"/>
            <a:gd name="connsiteX2" fmla="*/ 324612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571500 h 571500"/>
            <a:gd name="connsiteX1" fmla="*/ 0 w 3390900"/>
            <a:gd name="connsiteY1" fmla="*/ 232409 h 571500"/>
            <a:gd name="connsiteX2" fmla="*/ 324612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571500 h 571500"/>
            <a:gd name="connsiteX1" fmla="*/ 0 w 3390900"/>
            <a:gd name="connsiteY1" fmla="*/ 232409 h 571500"/>
            <a:gd name="connsiteX2" fmla="*/ 339090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729645 h 729645"/>
            <a:gd name="connsiteX1" fmla="*/ 0 w 3390900"/>
            <a:gd name="connsiteY1" fmla="*/ 390554 h 729645"/>
            <a:gd name="connsiteX2" fmla="*/ 3390900 w 3390900"/>
            <a:gd name="connsiteY2" fmla="*/ 0 h 729645"/>
            <a:gd name="connsiteX3" fmla="*/ 3390900 w 3390900"/>
            <a:gd name="connsiteY3" fmla="*/ 729645 h 7296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390900" h="729645">
              <a:moveTo>
                <a:pt x="3390900" y="729645"/>
              </a:moveTo>
              <a:lnTo>
                <a:pt x="0" y="390554"/>
              </a:lnTo>
              <a:lnTo>
                <a:pt x="3390900" y="0"/>
              </a:lnTo>
              <a:lnTo>
                <a:pt x="3390900" y="729645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 </a:t>
          </a:r>
        </a:p>
      </xdr:txBody>
    </xdr:sp>
    <xdr:clientData/>
  </xdr:twoCellAnchor>
  <xdr:twoCellAnchor editAs="oneCell">
    <xdr:from>
      <xdr:col>4</xdr:col>
      <xdr:colOff>2069700</xdr:colOff>
      <xdr:row>3</xdr:row>
      <xdr:rowOff>81323</xdr:rowOff>
    </xdr:from>
    <xdr:to>
      <xdr:col>6</xdr:col>
      <xdr:colOff>2914650</xdr:colOff>
      <xdr:row>8</xdr:row>
      <xdr:rowOff>180975</xdr:rowOff>
    </xdr:to>
    <xdr:sp macro="" textlink="$C$27">
      <xdr:nvSpPr>
        <xdr:cNvPr id="9" name="Textfeld 14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/>
      </xdr:nvSpPr>
      <xdr:spPr bwMode="gray">
        <a:xfrm>
          <a:off x="7289400" y="988103"/>
          <a:ext cx="5881770" cy="1014052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36E63370-3271-45C5-8AA8-9A4DE6AF8B58}" type="TxLink">
            <a:rPr lang="en-US" sz="12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1387195</xdr:colOff>
      <xdr:row>9</xdr:row>
      <xdr:rowOff>82890</xdr:rowOff>
    </xdr:from>
    <xdr:to>
      <xdr:col>2</xdr:col>
      <xdr:colOff>2347173</xdr:colOff>
      <xdr:row>14</xdr:row>
      <xdr:rowOff>91590</xdr:rowOff>
    </xdr:to>
    <xdr:sp macro="" textlink="' '!A262">
      <xdr:nvSpPr>
        <xdr:cNvPr id="13" name="Ellipse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>
          <a:spLocks noChangeAspect="1"/>
        </xdr:cNvSpPr>
      </xdr:nvSpPr>
      <xdr:spPr bwMode="gray">
        <a:xfrm>
          <a:off x="2092045" y="2045040"/>
          <a:ext cx="959978" cy="961200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lIns="0" tIns="0" rIns="0" bIns="0" rtlCol="0" anchor="ctr"/>
        <a:lstStyle/>
        <a:p>
          <a:pPr algn="ctr">
            <a:spcAft>
              <a:spcPts val="0"/>
            </a:spcAft>
          </a:pPr>
          <a:fld id="{68DF777C-7C13-4AC5-8D4E-AEBC65A261A2}" type="TxLink">
            <a:rPr lang="en-US" sz="1400" kern="1200">
              <a:solidFill>
                <a:srgbClr val="FFFFFF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pPr algn="ctr">
              <a:spcAft>
                <a:spcPts val="0"/>
              </a:spcAft>
            </a:pPr>
            <a:t>Current situation</a:t>
          </a:fld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2460982</xdr:colOff>
      <xdr:row>4</xdr:row>
      <xdr:rowOff>142723</xdr:rowOff>
    </xdr:from>
    <xdr:to>
      <xdr:col>4</xdr:col>
      <xdr:colOff>1244657</xdr:colOff>
      <xdr:row>10</xdr:row>
      <xdr:rowOff>17964</xdr:rowOff>
    </xdr:to>
    <xdr:sp macro="" textlink="">
      <xdr:nvSpPr>
        <xdr:cNvPr id="15" name="Freihandform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/>
      </xdr:nvSpPr>
      <xdr:spPr bwMode="gray">
        <a:xfrm>
          <a:off x="3165832" y="1152373"/>
          <a:ext cx="3127075" cy="1018241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390900 w 3390900"/>
            <a:gd name="connsiteY0" fmla="*/ 677860 h 1119820"/>
            <a:gd name="connsiteX1" fmla="*/ 0 w 3390900"/>
            <a:gd name="connsiteY1" fmla="*/ 1119820 h 1119820"/>
            <a:gd name="connsiteX2" fmla="*/ 3201888 w 3390900"/>
            <a:gd name="connsiteY2" fmla="*/ 0 h 1119820"/>
            <a:gd name="connsiteX3" fmla="*/ 3390900 w 3390900"/>
            <a:gd name="connsiteY3" fmla="*/ 677860 h 11198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390900" h="1119820">
              <a:moveTo>
                <a:pt x="3390900" y="677860"/>
              </a:moveTo>
              <a:lnTo>
                <a:pt x="0" y="1119820"/>
              </a:lnTo>
              <a:lnTo>
                <a:pt x="3201888" y="0"/>
              </a:lnTo>
              <a:lnTo>
                <a:pt x="3390900" y="677860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 </a:t>
          </a:r>
        </a:p>
      </xdr:txBody>
    </xdr:sp>
    <xdr:clientData/>
  </xdr:twoCellAnchor>
  <xdr:twoCellAnchor editAs="oneCell">
    <xdr:from>
      <xdr:col>2</xdr:col>
      <xdr:colOff>2347173</xdr:colOff>
      <xdr:row>13</xdr:row>
      <xdr:rowOff>140159</xdr:rowOff>
    </xdr:from>
    <xdr:to>
      <xdr:col>4</xdr:col>
      <xdr:colOff>1195903</xdr:colOff>
      <xdr:row>19</xdr:row>
      <xdr:rowOff>167929</xdr:rowOff>
    </xdr:to>
    <xdr:sp macro="" textlink="">
      <xdr:nvSpPr>
        <xdr:cNvPr id="16" name="Freihandform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/>
      </xdr:nvSpPr>
      <xdr:spPr bwMode="gray">
        <a:xfrm>
          <a:off x="3052023" y="2864309"/>
          <a:ext cx="3192130" cy="1170770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422868 w 3422868"/>
            <a:gd name="connsiteY0" fmla="*/ 571500 h 1198662"/>
            <a:gd name="connsiteX1" fmla="*/ 0 w 3422868"/>
            <a:gd name="connsiteY1" fmla="*/ 1198662 h 1198662"/>
            <a:gd name="connsiteX2" fmla="*/ 3278088 w 3422868"/>
            <a:gd name="connsiteY2" fmla="*/ 0 h 1198662"/>
            <a:gd name="connsiteX3" fmla="*/ 3422868 w 3422868"/>
            <a:gd name="connsiteY3" fmla="*/ 571500 h 1198662"/>
            <a:gd name="connsiteX0" fmla="*/ 3422868 w 3422868"/>
            <a:gd name="connsiteY0" fmla="*/ 858738 h 1485900"/>
            <a:gd name="connsiteX1" fmla="*/ 0 w 3422868"/>
            <a:gd name="connsiteY1" fmla="*/ 1485900 h 1485900"/>
            <a:gd name="connsiteX2" fmla="*/ 3422868 w 3422868"/>
            <a:gd name="connsiteY2" fmla="*/ 0 h 1485900"/>
            <a:gd name="connsiteX3" fmla="*/ 3422868 w 3422868"/>
            <a:gd name="connsiteY3" fmla="*/ 858738 h 1485900"/>
            <a:gd name="connsiteX0" fmla="*/ 3461444 w 3461444"/>
            <a:gd name="connsiteY0" fmla="*/ 770750 h 1485900"/>
            <a:gd name="connsiteX1" fmla="*/ 0 w 3461444"/>
            <a:gd name="connsiteY1" fmla="*/ 1485900 h 1485900"/>
            <a:gd name="connsiteX2" fmla="*/ 3422868 w 3461444"/>
            <a:gd name="connsiteY2" fmla="*/ 0 h 1485900"/>
            <a:gd name="connsiteX3" fmla="*/ 3461444 w 3461444"/>
            <a:gd name="connsiteY3" fmla="*/ 770750 h 1485900"/>
            <a:gd name="connsiteX0" fmla="*/ 3461444 w 3461444"/>
            <a:gd name="connsiteY0" fmla="*/ 1509345 h 1509345"/>
            <a:gd name="connsiteX1" fmla="*/ 0 w 3461444"/>
            <a:gd name="connsiteY1" fmla="*/ 0 h 1509345"/>
            <a:gd name="connsiteX2" fmla="*/ 3422868 w 3461444"/>
            <a:gd name="connsiteY2" fmla="*/ 738595 h 1509345"/>
            <a:gd name="connsiteX3" fmla="*/ 3461444 w 3461444"/>
            <a:gd name="connsiteY3" fmla="*/ 1509345 h 1509345"/>
            <a:gd name="connsiteX0" fmla="*/ 3461444 w 3461444"/>
            <a:gd name="connsiteY0" fmla="*/ 1509345 h 1509345"/>
            <a:gd name="connsiteX1" fmla="*/ 0 w 3461444"/>
            <a:gd name="connsiteY1" fmla="*/ 0 h 1509345"/>
            <a:gd name="connsiteX2" fmla="*/ 3461444 w 3461444"/>
            <a:gd name="connsiteY2" fmla="*/ 745739 h 1509345"/>
            <a:gd name="connsiteX3" fmla="*/ 3461444 w 3461444"/>
            <a:gd name="connsiteY3" fmla="*/ 1509345 h 1509345"/>
            <a:gd name="connsiteX0" fmla="*/ 3461444 w 3461444"/>
            <a:gd name="connsiteY0" fmla="*/ 1287565 h 1287565"/>
            <a:gd name="connsiteX1" fmla="*/ 0 w 3461444"/>
            <a:gd name="connsiteY1" fmla="*/ 0 h 1287565"/>
            <a:gd name="connsiteX2" fmla="*/ 3461444 w 3461444"/>
            <a:gd name="connsiteY2" fmla="*/ 523959 h 1287565"/>
            <a:gd name="connsiteX3" fmla="*/ 3461444 w 3461444"/>
            <a:gd name="connsiteY3" fmla="*/ 1287565 h 128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461444" h="1287565">
              <a:moveTo>
                <a:pt x="3461444" y="1287565"/>
              </a:moveTo>
              <a:lnTo>
                <a:pt x="0" y="0"/>
              </a:lnTo>
              <a:lnTo>
                <a:pt x="3461444" y="523959"/>
              </a:lnTo>
              <a:lnTo>
                <a:pt x="3461444" y="1287565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 </a:t>
          </a:r>
        </a:p>
      </xdr:txBody>
    </xdr:sp>
    <xdr:clientData/>
  </xdr:twoCellAnchor>
  <xdr:twoCellAnchor editAs="oneCell">
    <xdr:from>
      <xdr:col>4</xdr:col>
      <xdr:colOff>986022</xdr:colOff>
      <xdr:row>3</xdr:row>
      <xdr:rowOff>160528</xdr:rowOff>
    </xdr:from>
    <xdr:to>
      <xdr:col>4</xdr:col>
      <xdr:colOff>1828422</xdr:colOff>
      <xdr:row>8</xdr:row>
      <xdr:rowOff>50634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>
          <a:spLocks noChangeAspect="1"/>
        </xdr:cNvSpPr>
      </xdr:nvSpPr>
      <xdr:spPr bwMode="gray">
        <a:xfrm>
          <a:off x="6034272" y="979678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1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986022</xdr:colOff>
      <xdr:row>15</xdr:row>
      <xdr:rowOff>161029</xdr:rowOff>
    </xdr:from>
    <xdr:to>
      <xdr:col>4</xdr:col>
      <xdr:colOff>1828422</xdr:colOff>
      <xdr:row>20</xdr:row>
      <xdr:rowOff>51135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>
          <a:spLocks noChangeAspect="1"/>
        </xdr:cNvSpPr>
      </xdr:nvSpPr>
      <xdr:spPr bwMode="gray">
        <a:xfrm>
          <a:off x="6034272" y="3266179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3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986022</xdr:colOff>
      <xdr:row>9</xdr:row>
      <xdr:rowOff>160778</xdr:rowOff>
    </xdr:from>
    <xdr:to>
      <xdr:col>4</xdr:col>
      <xdr:colOff>1828422</xdr:colOff>
      <xdr:row>14</xdr:row>
      <xdr:rowOff>50884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>
          <a:spLocks noChangeAspect="1"/>
        </xdr:cNvSpPr>
      </xdr:nvSpPr>
      <xdr:spPr bwMode="gray">
        <a:xfrm>
          <a:off x="6034272" y="2122928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t>2</a:t>
          </a:r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2069607</xdr:colOff>
      <xdr:row>9</xdr:row>
      <xdr:rowOff>100556</xdr:rowOff>
    </xdr:from>
    <xdr:to>
      <xdr:col>6</xdr:col>
      <xdr:colOff>2790825</xdr:colOff>
      <xdr:row>15</xdr:row>
      <xdr:rowOff>66675</xdr:rowOff>
    </xdr:to>
    <xdr:sp macro="" textlink="$C$28">
      <xdr:nvSpPr>
        <xdr:cNvPr id="11" name="Textfeld 27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/>
      </xdr:nvSpPr>
      <xdr:spPr bwMode="gray">
        <a:xfrm>
          <a:off x="7117857" y="2062706"/>
          <a:ext cx="5617068" cy="1109119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A702E5D1-8792-4203-BABA-150ECE4D268E}" type="TxLink">
            <a:rPr lang="en-US" sz="12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2069020</xdr:colOff>
      <xdr:row>15</xdr:row>
      <xdr:rowOff>171758</xdr:rowOff>
    </xdr:from>
    <xdr:to>
      <xdr:col>6</xdr:col>
      <xdr:colOff>2857499</xdr:colOff>
      <xdr:row>20</xdr:row>
      <xdr:rowOff>142875</xdr:rowOff>
    </xdr:to>
    <xdr:sp macro="" textlink="$C$29">
      <xdr:nvSpPr>
        <xdr:cNvPr id="12" name="Textfeld 28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/>
      </xdr:nvSpPr>
      <xdr:spPr bwMode="gray">
        <a:xfrm>
          <a:off x="7117270" y="3276908"/>
          <a:ext cx="5684329" cy="923617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1F033205-2A0F-4DF6-909A-4488524A6540}" type="TxLink">
            <a:rPr lang="en-US" sz="1200" kern="1200">
              <a:solidFill>
                <a:srgbClr val="000000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95250</xdr:colOff>
      <xdr:row>10</xdr:row>
      <xdr:rowOff>4035</xdr:rowOff>
    </xdr:from>
    <xdr:to>
      <xdr:col>2</xdr:col>
      <xdr:colOff>1070582</xdr:colOff>
      <xdr:row>13</xdr:row>
      <xdr:rowOff>125792</xdr:rowOff>
    </xdr:to>
    <xdr:sp macro="" textlink="' '!A261">
      <xdr:nvSpPr>
        <xdr:cNvPr id="24" name="Richtungspfeil 23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SpPr/>
      </xdr:nvSpPr>
      <xdr:spPr>
        <a:xfrm>
          <a:off x="595313" y="2185260"/>
          <a:ext cx="1261082" cy="664682"/>
        </a:xfrm>
        <a:prstGeom prst="homePlat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lIns="0" tIns="0" rIns="0" bIns="0" rtlCol="0" anchor="ctr"/>
        <a:lstStyle/>
        <a:p>
          <a:pPr marL="0" indent="0" algn="ctr">
            <a:spcAft>
              <a:spcPts val="0"/>
            </a:spcAft>
          </a:pPr>
          <a:fld id="{D3116E96-A47D-492B-BD5D-61B071153BC3}" type="TxLink">
            <a:rPr lang="de-CH" sz="1400" kern="1200">
              <a:solidFill>
                <a:srgbClr val="FFFFFF"/>
              </a:solidFill>
              <a:effectLst/>
              <a:latin typeface="Calibri Light" panose="020F0302020204030204" pitchFamily="34" charset="0"/>
              <a:ea typeface="Times New Roman"/>
              <a:cs typeface="Calibri Light" panose="020F0302020204030204" pitchFamily="34" charset="0"/>
            </a:rPr>
            <a:pPr marL="0" indent="0" algn="ctr">
              <a:spcAft>
                <a:spcPts val="0"/>
              </a:spcAft>
            </a:pPr>
            <a:t>Empirical data</a:t>
          </a:fld>
          <a:endParaRPr lang="de-CH" sz="1400" kern="1200">
            <a:solidFill>
              <a:srgbClr val="FFFFFF"/>
            </a:solidFill>
            <a:effectLst/>
            <a:latin typeface="Calibri Light" panose="020F0302020204030204" pitchFamily="34" charset="0"/>
            <a:ea typeface="Times New Roman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67971</xdr:colOff>
      <xdr:row>21</xdr:row>
      <xdr:rowOff>139505</xdr:rowOff>
    </xdr:from>
    <xdr:to>
      <xdr:col>6</xdr:col>
      <xdr:colOff>3028950</xdr:colOff>
      <xdr:row>21</xdr:row>
      <xdr:rowOff>152953</xdr:rowOff>
    </xdr:to>
    <xdr:cxnSp macro="">
      <xdr:nvCxnSpPr>
        <xdr:cNvPr id="26" name="Gerade Verbindung mit Pfeil 25">
          <a:extLst>
            <a:ext uri="{FF2B5EF4-FFF2-40B4-BE49-F238E27FC236}">
              <a16:creationId xmlns:a16="http://schemas.microsoft.com/office/drawing/2014/main" id="{00000000-0008-0000-1100-00001A000000}"/>
            </a:ext>
          </a:extLst>
        </xdr:cNvPr>
        <xdr:cNvCxnSpPr/>
      </xdr:nvCxnSpPr>
      <xdr:spPr>
        <a:xfrm flipV="1">
          <a:off x="772821" y="4387655"/>
          <a:ext cx="12200229" cy="13448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76765</xdr:colOff>
      <xdr:row>21</xdr:row>
      <xdr:rowOff>152939</xdr:rowOff>
    </xdr:from>
    <xdr:ext cx="1290459" cy="311496"/>
    <xdr:sp macro="" textlink="' '!A263">
      <xdr:nvSpPr>
        <xdr:cNvPr id="27" name="Textfeld 26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SpPr txBox="1"/>
      </xdr:nvSpPr>
      <xdr:spPr>
        <a:xfrm>
          <a:off x="810190" y="4496339"/>
          <a:ext cx="129045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77D995C3-666F-457B-8ACA-83662FA0DAE8}" type="TxLink">
            <a:rPr lang="de-CH" sz="1400">
              <a:latin typeface="Calibri Light" panose="020F0302020204030204" pitchFamily="34" charset="0"/>
              <a:cs typeface="Calibri Light" panose="020F0302020204030204" pitchFamily="34" charset="0"/>
            </a:rPr>
            <a:pPr/>
            <a:t>Past</a:t>
          </a:fld>
          <a:endParaRPr lang="de-CH" sz="14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1445599</xdr:colOff>
      <xdr:row>21</xdr:row>
      <xdr:rowOff>152939</xdr:rowOff>
    </xdr:from>
    <xdr:ext cx="1617189" cy="311496"/>
    <xdr:sp macro="" textlink="' '!A264">
      <xdr:nvSpPr>
        <xdr:cNvPr id="32" name="Textfeld 31">
          <a:extLst>
            <a:ext uri="{FF2B5EF4-FFF2-40B4-BE49-F238E27FC236}">
              <a16:creationId xmlns:a16="http://schemas.microsoft.com/office/drawing/2014/main" id="{00000000-0008-0000-1100-000020000000}"/>
            </a:ext>
          </a:extLst>
        </xdr:cNvPr>
        <xdr:cNvSpPr txBox="1"/>
      </xdr:nvSpPr>
      <xdr:spPr>
        <a:xfrm>
          <a:off x="2179024" y="4496339"/>
          <a:ext cx="161718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65324975-9A1C-468D-A6AA-F168ECAB59EA}" type="TxLink">
            <a:rPr lang="de-CH" sz="1400">
              <a:latin typeface="Calibri Light" panose="020F0302020204030204" pitchFamily="34" charset="0"/>
              <a:cs typeface="Calibri Light" panose="020F0302020204030204" pitchFamily="34" charset="0"/>
            </a:rPr>
            <a:pPr/>
            <a:t>Present</a:t>
          </a:fld>
          <a:endParaRPr lang="de-CH" sz="14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1103408</xdr:colOff>
      <xdr:row>21</xdr:row>
      <xdr:rowOff>144276</xdr:rowOff>
    </xdr:from>
    <xdr:ext cx="1258791" cy="311496"/>
    <xdr:sp macro="" textlink="' '!A265">
      <xdr:nvSpPr>
        <xdr:cNvPr id="33" name="Textfeld 32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SpPr txBox="1"/>
      </xdr:nvSpPr>
      <xdr:spPr>
        <a:xfrm>
          <a:off x="6180233" y="4487676"/>
          <a:ext cx="125879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BF3E9151-18C0-468F-9258-9626BD54F628}" type="TxLink">
            <a:rPr lang="de-CH" sz="1400" baseline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Future</a:t>
          </a:fld>
          <a:endParaRPr lang="de-CH" sz="14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41" name="Gruppieren 40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1100-00002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3" name="Grafik 4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100-00002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5</xdr:col>
      <xdr:colOff>411480</xdr:colOff>
      <xdr:row>0</xdr:row>
      <xdr:rowOff>0</xdr:rowOff>
    </xdr:from>
    <xdr:to>
      <xdr:col>6</xdr:col>
      <xdr:colOff>0</xdr:colOff>
      <xdr:row>2</xdr:row>
      <xdr:rowOff>29925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pSpPr/>
      </xdr:nvGrpSpPr>
      <xdr:grpSpPr>
        <a:xfrm>
          <a:off x="8031480" y="0"/>
          <a:ext cx="2225040" cy="761445"/>
          <a:chOff x="7821930" y="0"/>
          <a:chExt cx="2150745" cy="763350"/>
        </a:xfrm>
      </xdr:grpSpPr>
      <xdr:grpSp>
        <xdr:nvGrpSpPr>
          <xdr:cNvPr id="31" name="Gruppieren 30">
            <a:hlinkClick xmlns:r="http://schemas.openxmlformats.org/officeDocument/2006/relationships" r:id="rId3" tooltip="Help"/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GrpSpPr/>
        </xdr:nvGrpSpPr>
        <xdr:grpSpPr>
          <a:xfrm>
            <a:off x="9732644" y="590550"/>
            <a:ext cx="180000" cy="172800"/>
            <a:chOff x="8105775" y="571500"/>
            <a:chExt cx="172800" cy="172800"/>
          </a:xfrm>
        </xdr:grpSpPr>
        <xdr:sp macro="" textlink="">
          <xdr:nvSpPr>
            <xdr:cNvPr id="39" name="Rechteck 38">
              <a:extLst>
                <a:ext uri="{FF2B5EF4-FFF2-40B4-BE49-F238E27FC236}">
                  <a16:creationId xmlns:a16="http://schemas.microsoft.com/office/drawing/2014/main" id="{00000000-0008-0000-1100-000027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40" name="Textfeld 39">
              <a:extLst>
                <a:ext uri="{FF2B5EF4-FFF2-40B4-BE49-F238E27FC236}">
                  <a16:creationId xmlns:a16="http://schemas.microsoft.com/office/drawing/2014/main" id="{00000000-0008-0000-1100-000028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29" name="Grafik 56">
                <a:extLst>
                  <a:ext uri="{FF2B5EF4-FFF2-40B4-BE49-F238E27FC236}">
                    <a16:creationId xmlns:a16="http://schemas.microsoft.com/office/drawing/2014/main" id="{00000000-0008-0000-1100-00001D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41555"/>
                  </a:ext>
                </a:extLst>
              </xdr:cNvPicPr>
            </xdr:nvPicPr>
            <xdr:blipFill>
              <a:blip xmlns:r="http://schemas.openxmlformats.org/officeDocument/2006/relationships" r:embed="rId4"/>
              <a:srcRect/>
              <a:stretch>
                <a:fillRect/>
              </a:stretch>
            </xdr:blipFill>
            <xdr:spPr bwMode="auto">
              <a:xfrm>
                <a:off x="7821930" y="0"/>
                <a:ext cx="2150745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1795464</xdr:colOff>
      <xdr:row>32</xdr:row>
      <xdr:rowOff>66674</xdr:rowOff>
    </xdr:from>
    <xdr:ext cx="972000" cy="504000"/>
    <xdr:sp macro="" textlink="Stakeholder!C25">
      <xdr:nvSpPr>
        <xdr:cNvPr id="156" name="Gefaltete Ecke 155">
          <a:extLst>
            <a:ext uri="{FF2B5EF4-FFF2-40B4-BE49-F238E27FC236}">
              <a16:creationId xmlns:a16="http://schemas.microsoft.com/office/drawing/2014/main" id="{00000000-0008-0000-1200-00009C000000}"/>
            </a:ext>
          </a:extLst>
        </xdr:cNvPr>
        <xdr:cNvSpPr/>
      </xdr:nvSpPr>
      <xdr:spPr>
        <a:xfrm>
          <a:off x="2509839" y="654843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7BE0B11E-CC9A-4A17-891B-34B666F87FB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twoCellAnchor>
    <xdr:from>
      <xdr:col>7</xdr:col>
      <xdr:colOff>1181101</xdr:colOff>
      <xdr:row>51</xdr:row>
      <xdr:rowOff>9525</xdr:rowOff>
    </xdr:from>
    <xdr:to>
      <xdr:col>8</xdr:col>
      <xdr:colOff>47626</xdr:colOff>
      <xdr:row>52</xdr:row>
      <xdr:rowOff>36585</xdr:rowOff>
    </xdr:to>
    <xdr:sp macro="" textlink="">
      <xdr:nvSpPr>
        <xdr:cNvPr id="15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/>
      </xdr:nvSpPr>
      <xdr:spPr>
        <a:xfrm>
          <a:off x="12753976" y="10439400"/>
          <a:ext cx="1581150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r"/>
          <a:fld id="{03158EC7-72FF-4733-A8EC-ACDE94CA1D43}" type="TxLink">
            <a:rPr lang="fr-CH" sz="800" b="0" u="sng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r"/>
            <a:t>Source: Osterwalder&amp;Pigneur</a:t>
          </a:fld>
          <a:endParaRPr lang="fr-CH" sz="800" b="0" u="sng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0</xdr:col>
      <xdr:colOff>0</xdr:colOff>
      <xdr:row>56</xdr:row>
      <xdr:rowOff>66675</xdr:rowOff>
    </xdr:from>
    <xdr:to>
      <xdr:col>7</xdr:col>
      <xdr:colOff>2076450</xdr:colOff>
      <xdr:row>71</xdr:row>
      <xdr:rowOff>116042</xdr:rowOff>
    </xdr:to>
    <xdr:grpSp>
      <xdr:nvGrpSpPr>
        <xdr:cNvPr id="16" name="Gruppieren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GrpSpPr/>
      </xdr:nvGrpSpPr>
      <xdr:grpSpPr>
        <a:xfrm>
          <a:off x="0" y="11069955"/>
          <a:ext cx="13963650" cy="2792567"/>
          <a:chOff x="257150" y="9858375"/>
          <a:chExt cx="16214154" cy="2873315"/>
        </a:xfrm>
      </xdr:grpSpPr>
      <xdr:pic>
        <xdr:nvPicPr>
          <xdr:cNvPr id="17" name="Picture 2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50" y="9858375"/>
            <a:ext cx="7314756" cy="287331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  <xdr:pic>
        <xdr:nvPicPr>
          <xdr:cNvPr id="18" name="Picture 2">
            <a:extLst>
              <a:ext uri="{FF2B5EF4-FFF2-40B4-BE49-F238E27FC236}">
                <a16:creationId xmlns:a16="http://schemas.microsoft.com/office/drawing/2014/main" id="{00000000-0008-0000-1200-000012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22" r="1031" b="2980"/>
          <a:stretch/>
        </xdr:blipFill>
        <xdr:spPr bwMode="auto">
          <a:xfrm>
            <a:off x="7515225" y="9859119"/>
            <a:ext cx="8956079" cy="286702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oneCellAnchor>
    <xdr:from>
      <xdr:col>2</xdr:col>
      <xdr:colOff>190501</xdr:colOff>
      <xdr:row>6</xdr:row>
      <xdr:rowOff>38100</xdr:rowOff>
    </xdr:from>
    <xdr:ext cx="914399" cy="840600"/>
    <xdr:sp macro="" textlink="' '!A362">
      <xdr:nvSpPr>
        <xdr:cNvPr id="20" name="Gefaltete Ecke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/>
      </xdr:nvSpPr>
      <xdr:spPr>
        <a:xfrm>
          <a:off x="876301" y="1729740"/>
          <a:ext cx="914399" cy="84060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64F9EC74-D47E-4DE8-840C-5D16D0D78C8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partners and suppliers offer me added value?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1676401</xdr:colOff>
      <xdr:row>7</xdr:row>
      <xdr:rowOff>38100</xdr:rowOff>
    </xdr:from>
    <xdr:ext cx="914399" cy="336240"/>
    <xdr:sp macro="" textlink="' '!A364">
      <xdr:nvSpPr>
        <xdr:cNvPr id="21" name="Gefaltete Ecke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/>
      </xdr:nvSpPr>
      <xdr:spPr>
        <a:xfrm>
          <a:off x="2362201" y="192024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EB658DA-87E4-4D46-88CB-3421A2F411EF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Who do I depend on?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85726</xdr:colOff>
      <xdr:row>6</xdr:row>
      <xdr:rowOff>95250</xdr:rowOff>
    </xdr:from>
    <xdr:ext cx="914399" cy="504360"/>
    <xdr:sp macro="" textlink="' '!A366">
      <xdr:nvSpPr>
        <xdr:cNvPr id="22" name="Gefaltete Ecke 2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/>
      </xdr:nvSpPr>
      <xdr:spPr>
        <a:xfrm>
          <a:off x="3560446" y="1786890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3CD8A06-8375-484C-8990-965E2017D8E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my core activities?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6</xdr:row>
      <xdr:rowOff>38100</xdr:rowOff>
    </xdr:from>
    <xdr:ext cx="914399" cy="504360"/>
    <xdr:sp macro="" textlink="' '!A367">
      <xdr:nvSpPr>
        <xdr:cNvPr id="23" name="Gefaltete Ecke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/>
      </xdr:nvSpPr>
      <xdr:spPr>
        <a:xfrm>
          <a:off x="4617721" y="1752600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B83444B-A1F9-4397-BE0C-2561F945219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expertise do I need?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1708786</xdr:colOff>
      <xdr:row>8</xdr:row>
      <xdr:rowOff>81915</xdr:rowOff>
    </xdr:from>
    <xdr:ext cx="914399" cy="336240"/>
    <xdr:sp macro="" textlink="' '!A368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/>
      </xdr:nvSpPr>
      <xdr:spPr>
        <a:xfrm>
          <a:off x="5090161" y="212979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37B137B-D906-4D17-9943-EBB7E5D8C4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is indispensable?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104776</xdr:colOff>
      <xdr:row>6</xdr:row>
      <xdr:rowOff>142875</xdr:rowOff>
    </xdr:from>
    <xdr:ext cx="914399" cy="336240"/>
    <xdr:sp macro="" textlink="' '!A347">
      <xdr:nvSpPr>
        <xdr:cNvPr id="25" name="Gefaltete Ecke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/>
      </xdr:nvSpPr>
      <xdr:spPr>
        <a:xfrm>
          <a:off x="6200776" y="182880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DE0E7F1-3818-43CE-8675-4D5F39CA22E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do you offer customers?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1104901</xdr:colOff>
      <xdr:row>6</xdr:row>
      <xdr:rowOff>76200</xdr:rowOff>
    </xdr:from>
    <xdr:ext cx="914399" cy="672479"/>
    <xdr:sp macro="" textlink="' '!A348">
      <xdr:nvSpPr>
        <xdr:cNvPr id="26" name="Gefaltete Ecke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/>
      </xdr:nvSpPr>
      <xdr:spPr>
        <a:xfrm>
          <a:off x="7368541" y="1767840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FDF15C3-8513-4B0E-A170-DC7F7A95740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products do you really request?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400051</xdr:colOff>
      <xdr:row>9</xdr:row>
      <xdr:rowOff>76199</xdr:rowOff>
    </xdr:from>
    <xdr:ext cx="1000124" cy="381001"/>
    <xdr:sp macro="" textlink="' '!A349">
      <xdr:nvSpPr>
        <xdr:cNvPr id="27" name="Gefaltete Ecke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/>
      </xdr:nvSpPr>
      <xdr:spPr>
        <a:xfrm>
          <a:off x="7877176" y="2314574"/>
          <a:ext cx="1000124" cy="381001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0BDD788-18EC-4AC2-B937-5C0F7348154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Are you interested?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66676</xdr:colOff>
      <xdr:row>23</xdr:row>
      <xdr:rowOff>85725</xdr:rowOff>
    </xdr:from>
    <xdr:ext cx="971549" cy="504360"/>
    <xdr:sp macro="" textlink="' '!A359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/>
      </xdr:nvSpPr>
      <xdr:spPr>
        <a:xfrm>
          <a:off x="3448051" y="4953000"/>
          <a:ext cx="9715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865E2849-6FE4-4110-9D6F-238281B44E8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core competences are necessary?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23</xdr:row>
      <xdr:rowOff>47625</xdr:rowOff>
    </xdr:from>
    <xdr:ext cx="914399" cy="336240"/>
    <xdr:sp macro="" textlink="' '!A361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/>
      </xdr:nvSpPr>
      <xdr:spPr>
        <a:xfrm>
          <a:off x="4524376" y="489585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313223B0-4800-4650-8EFE-1369C6E8A8E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"trumps" do I hold?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104776</xdr:colOff>
      <xdr:row>6</xdr:row>
      <xdr:rowOff>57149</xdr:rowOff>
    </xdr:from>
    <xdr:ext cx="1323974" cy="1176840"/>
    <xdr:sp macro="" textlink="' '!A350">
      <xdr:nvSpPr>
        <xdr:cNvPr id="31" name="Gefaltete Ecke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/>
      </xdr:nvSpPr>
      <xdr:spPr>
        <a:xfrm>
          <a:off x="9203056" y="1748789"/>
          <a:ext cx="1323974" cy="11768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7B22B854-3038-499F-BAFF-A7E80008C577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relationships will you establish with the individual customer segments? Personal? Virtual? Reserved? etc.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66676</xdr:colOff>
      <xdr:row>23</xdr:row>
      <xdr:rowOff>38099</xdr:rowOff>
    </xdr:from>
    <xdr:ext cx="914399" cy="672479"/>
    <xdr:sp macro="" textlink="' '!A357">
      <xdr:nvSpPr>
        <xdr:cNvPr id="33" name="Gefaltete Ecke 32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/>
      </xdr:nvSpPr>
      <xdr:spPr>
        <a:xfrm>
          <a:off x="9164956" y="5044439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56514BA0-DB38-4F3C-8630-4173830030AD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customers wish deliveries to be effected?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1152526</xdr:colOff>
      <xdr:row>23</xdr:row>
      <xdr:rowOff>66675</xdr:rowOff>
    </xdr:from>
    <xdr:ext cx="1104899" cy="336240"/>
    <xdr:sp macro="" textlink="' '!A358">
      <xdr:nvSpPr>
        <xdr:cNvPr id="34" name="Gefaltete Ecke 33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/>
      </xdr:nvSpPr>
      <xdr:spPr>
        <a:xfrm>
          <a:off x="10010776" y="5086350"/>
          <a:ext cx="11048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8A376C49-9153-4605-A106-583E51A0ECE3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distribution channels?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85726</xdr:colOff>
      <xdr:row>6</xdr:row>
      <xdr:rowOff>104774</xdr:rowOff>
    </xdr:from>
    <xdr:ext cx="914399" cy="504826"/>
    <xdr:sp macro="" textlink="' '!A354">
      <xdr:nvSpPr>
        <xdr:cNvPr id="35" name="Gefaltete Ecke 34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/>
      </xdr:nvSpPr>
      <xdr:spPr>
        <a:xfrm>
          <a:off x="11658601" y="1828799"/>
          <a:ext cx="914399" cy="504826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4D39894-FCD1-4B15-A8A3-49F2784015EC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Who are the most important customers?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1266826</xdr:colOff>
      <xdr:row>6</xdr:row>
      <xdr:rowOff>57149</xdr:rowOff>
    </xdr:from>
    <xdr:ext cx="914399" cy="336240"/>
    <xdr:sp macro="" textlink="' '!A355">
      <xdr:nvSpPr>
        <xdr:cNvPr id="36" name="Gefaltete Ecke 35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/>
      </xdr:nvSpPr>
      <xdr:spPr>
        <a:xfrm>
          <a:off x="12839701" y="1743074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D04313E6-575A-4304-8142-2B7923AFDE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their requirements?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57151</xdr:colOff>
      <xdr:row>39</xdr:row>
      <xdr:rowOff>104774</xdr:rowOff>
    </xdr:from>
    <xdr:ext cx="1085849" cy="1008719"/>
    <xdr:sp macro="" textlink="' '!A365">
      <xdr:nvSpPr>
        <xdr:cNvPr id="37" name="Gefaltete Ecke 36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/>
      </xdr:nvSpPr>
      <xdr:spPr>
        <a:xfrm>
          <a:off x="742951" y="8181974"/>
          <a:ext cx="1085849" cy="100871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43A26ED0-536B-44A5-91D9-358A847E8760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What cost structure is there? Which core elements cause the highest costs?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85726</xdr:colOff>
      <xdr:row>39</xdr:row>
      <xdr:rowOff>133348</xdr:rowOff>
    </xdr:from>
    <xdr:ext cx="1114424" cy="1008719"/>
    <xdr:sp macro="" textlink="' '!A356">
      <xdr:nvSpPr>
        <xdr:cNvPr id="38" name="Gefaltete Ecke 37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/>
      </xdr:nvSpPr>
      <xdr:spPr>
        <a:xfrm>
          <a:off x="7766686" y="8210548"/>
          <a:ext cx="1114424" cy="100871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3918A123-4CED-4524-BC13-2276C1CD811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much are customers prepared to pay? How does the customer wish to pay? How will revenues be generated?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twoCellAnchor editAs="oneCell">
    <xdr:from>
      <xdr:col>7</xdr:col>
      <xdr:colOff>2497454</xdr:colOff>
      <xdr:row>1</xdr:row>
      <xdr:rowOff>57150</xdr:rowOff>
    </xdr:from>
    <xdr:to>
      <xdr:col>7</xdr:col>
      <xdr:colOff>2677454</xdr:colOff>
      <xdr:row>1</xdr:row>
      <xdr:rowOff>229950</xdr:rowOff>
    </xdr:to>
    <xdr:grpSp>
      <xdr:nvGrpSpPr>
        <xdr:cNvPr id="275" name="Gruppieren 274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1200-000013010000}"/>
            </a:ext>
          </a:extLst>
        </xdr:cNvPr>
        <xdr:cNvGrpSpPr/>
      </xdr:nvGrpSpPr>
      <xdr:grpSpPr>
        <a:xfrm>
          <a:off x="14384654" y="605790"/>
          <a:ext cx="180000" cy="172800"/>
          <a:chOff x="8105775" y="571500"/>
          <a:chExt cx="172800" cy="172800"/>
        </a:xfrm>
      </xdr:grpSpPr>
      <xdr:sp macro="" textlink="">
        <xdr:nvSpPr>
          <xdr:cNvPr id="277" name="Rechteck 276">
            <a:extLst>
              <a:ext uri="{FF2B5EF4-FFF2-40B4-BE49-F238E27FC236}">
                <a16:creationId xmlns:a16="http://schemas.microsoft.com/office/drawing/2014/main" id="{00000000-0008-0000-1200-00001501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89" name="Textfeld 288">
            <a:extLst>
              <a:ext uri="{FF2B5EF4-FFF2-40B4-BE49-F238E27FC236}">
                <a16:creationId xmlns:a16="http://schemas.microsoft.com/office/drawing/2014/main" id="{00000000-0008-0000-1200-00002101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290" name="Gruppieren 289">
          <a:hlinkClick xmlns:r="http://schemas.openxmlformats.org/officeDocument/2006/relationships" r:id="rId5" tooltip="Home"/>
          <a:extLst>
            <a:ext uri="{FF2B5EF4-FFF2-40B4-BE49-F238E27FC236}">
              <a16:creationId xmlns:a16="http://schemas.microsoft.com/office/drawing/2014/main" id="{00000000-0008-0000-1200-00002201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291" name="Rechteck 290">
            <a:extLst>
              <a:ext uri="{FF2B5EF4-FFF2-40B4-BE49-F238E27FC236}">
                <a16:creationId xmlns:a16="http://schemas.microsoft.com/office/drawing/2014/main" id="{00000000-0008-0000-1200-00002301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92" name="Grafik 29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200-000024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2</xdr:col>
      <xdr:colOff>1585913</xdr:colOff>
      <xdr:row>5</xdr:row>
      <xdr:rowOff>52388</xdr:rowOff>
    </xdr:from>
    <xdr:to>
      <xdr:col>2</xdr:col>
      <xdr:colOff>1765103</xdr:colOff>
      <xdr:row>5</xdr:row>
      <xdr:rowOff>232388</xdr:rowOff>
    </xdr:to>
    <xdr:grpSp>
      <xdr:nvGrpSpPr>
        <xdr:cNvPr id="293" name="Gruppieren 29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200-000025010000}"/>
            </a:ext>
          </a:extLst>
        </xdr:cNvPr>
        <xdr:cNvGrpSpPr>
          <a:grpSpLocks noChangeAspect="1"/>
        </xdr:cNvGrpSpPr>
      </xdr:nvGrpSpPr>
      <xdr:grpSpPr>
        <a:xfrm>
          <a:off x="2271713" y="1469708"/>
          <a:ext cx="179190" cy="180000"/>
          <a:chOff x="12020550" y="2171700"/>
          <a:chExt cx="324000" cy="325465"/>
        </a:xfrm>
      </xdr:grpSpPr>
      <xdr:sp macro="" textlink="">
        <xdr:nvSpPr>
          <xdr:cNvPr id="294" name="Rechteck 293">
            <a:extLst>
              <a:ext uri="{FF2B5EF4-FFF2-40B4-BE49-F238E27FC236}">
                <a16:creationId xmlns:a16="http://schemas.microsoft.com/office/drawing/2014/main" id="{00000000-0008-0000-1200-000026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95" name="Pfeil nach rechts 294">
            <a:extLst>
              <a:ext uri="{FF2B5EF4-FFF2-40B4-BE49-F238E27FC236}">
                <a16:creationId xmlns:a16="http://schemas.microsoft.com/office/drawing/2014/main" id="{00000000-0008-0000-1200-000027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1309688</xdr:colOff>
      <xdr:row>5</xdr:row>
      <xdr:rowOff>42863</xdr:rowOff>
    </xdr:from>
    <xdr:to>
      <xdr:col>3</xdr:col>
      <xdr:colOff>1488878</xdr:colOff>
      <xdr:row>5</xdr:row>
      <xdr:rowOff>222863</xdr:rowOff>
    </xdr:to>
    <xdr:grpSp>
      <xdr:nvGrpSpPr>
        <xdr:cNvPr id="296" name="Gruppieren 29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200-000028010000}"/>
            </a:ext>
          </a:extLst>
        </xdr:cNvPr>
        <xdr:cNvGrpSpPr>
          <a:grpSpLocks noChangeAspect="1"/>
        </xdr:cNvGrpSpPr>
      </xdr:nvGrpSpPr>
      <xdr:grpSpPr>
        <a:xfrm>
          <a:off x="4784408" y="1460183"/>
          <a:ext cx="179190" cy="180000"/>
          <a:chOff x="12020550" y="2171700"/>
          <a:chExt cx="324000" cy="325465"/>
        </a:xfrm>
      </xdr:grpSpPr>
      <xdr:sp macro="" textlink="">
        <xdr:nvSpPr>
          <xdr:cNvPr id="297" name="Rechteck 296">
            <a:extLst>
              <a:ext uri="{FF2B5EF4-FFF2-40B4-BE49-F238E27FC236}">
                <a16:creationId xmlns:a16="http://schemas.microsoft.com/office/drawing/2014/main" id="{00000000-0008-0000-1200-000029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98" name="Pfeil nach rechts 297">
            <a:extLst>
              <a:ext uri="{FF2B5EF4-FFF2-40B4-BE49-F238E27FC236}">
                <a16:creationId xmlns:a16="http://schemas.microsoft.com/office/drawing/2014/main" id="{00000000-0008-0000-1200-00002A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5</xdr:col>
      <xdr:colOff>419100</xdr:colOff>
      <xdr:row>5</xdr:row>
      <xdr:rowOff>47625</xdr:rowOff>
    </xdr:from>
    <xdr:to>
      <xdr:col>5</xdr:col>
      <xdr:colOff>598290</xdr:colOff>
      <xdr:row>5</xdr:row>
      <xdr:rowOff>227625</xdr:rowOff>
    </xdr:to>
    <xdr:grpSp>
      <xdr:nvGrpSpPr>
        <xdr:cNvPr id="299" name="Gruppieren 29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200-00002B010000}"/>
            </a:ext>
          </a:extLst>
        </xdr:cNvPr>
        <xdr:cNvGrpSpPr>
          <a:grpSpLocks noChangeAspect="1"/>
        </xdr:cNvGrpSpPr>
      </xdr:nvGrpSpPr>
      <xdr:grpSpPr>
        <a:xfrm>
          <a:off x="8100060" y="1464945"/>
          <a:ext cx="179190" cy="180000"/>
          <a:chOff x="12020550" y="2171700"/>
          <a:chExt cx="324000" cy="325465"/>
        </a:xfrm>
      </xdr:grpSpPr>
      <xdr:sp macro="" textlink="">
        <xdr:nvSpPr>
          <xdr:cNvPr id="300" name="Rechteck 299">
            <a:extLst>
              <a:ext uri="{FF2B5EF4-FFF2-40B4-BE49-F238E27FC236}">
                <a16:creationId xmlns:a16="http://schemas.microsoft.com/office/drawing/2014/main" id="{00000000-0008-0000-1200-00002C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01" name="Pfeil nach rechts 300">
            <a:extLst>
              <a:ext uri="{FF2B5EF4-FFF2-40B4-BE49-F238E27FC236}">
                <a16:creationId xmlns:a16="http://schemas.microsoft.com/office/drawing/2014/main" id="{00000000-0008-0000-1200-00002D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6</xdr:col>
      <xdr:colOff>2119313</xdr:colOff>
      <xdr:row>5</xdr:row>
      <xdr:rowOff>52388</xdr:rowOff>
    </xdr:from>
    <xdr:to>
      <xdr:col>6</xdr:col>
      <xdr:colOff>2298503</xdr:colOff>
      <xdr:row>5</xdr:row>
      <xdr:rowOff>232388</xdr:rowOff>
    </xdr:to>
    <xdr:grpSp>
      <xdr:nvGrpSpPr>
        <xdr:cNvPr id="302" name="Gruppieren 30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200-00002E010000}"/>
            </a:ext>
          </a:extLst>
        </xdr:cNvPr>
        <xdr:cNvGrpSpPr>
          <a:grpSpLocks noChangeAspect="1"/>
        </xdr:cNvGrpSpPr>
      </xdr:nvGrpSpPr>
      <xdr:grpSpPr>
        <a:xfrm>
          <a:off x="11217593" y="1469708"/>
          <a:ext cx="179190" cy="180000"/>
          <a:chOff x="12020550" y="2171700"/>
          <a:chExt cx="324000" cy="325465"/>
        </a:xfrm>
      </xdr:grpSpPr>
      <xdr:sp macro="" textlink="">
        <xdr:nvSpPr>
          <xdr:cNvPr id="303" name="Rechteck 302">
            <a:extLst>
              <a:ext uri="{FF2B5EF4-FFF2-40B4-BE49-F238E27FC236}">
                <a16:creationId xmlns:a16="http://schemas.microsoft.com/office/drawing/2014/main" id="{00000000-0008-0000-1200-00002F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04" name="Pfeil nach rechts 303">
            <a:extLst>
              <a:ext uri="{FF2B5EF4-FFF2-40B4-BE49-F238E27FC236}">
                <a16:creationId xmlns:a16="http://schemas.microsoft.com/office/drawing/2014/main" id="{00000000-0008-0000-1200-000030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7</xdr:col>
      <xdr:colOff>1862137</xdr:colOff>
      <xdr:row>5</xdr:row>
      <xdr:rowOff>52387</xdr:rowOff>
    </xdr:from>
    <xdr:to>
      <xdr:col>7</xdr:col>
      <xdr:colOff>2041327</xdr:colOff>
      <xdr:row>5</xdr:row>
      <xdr:rowOff>232387</xdr:rowOff>
    </xdr:to>
    <xdr:grpSp>
      <xdr:nvGrpSpPr>
        <xdr:cNvPr id="305" name="Gruppieren 30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31010000}"/>
            </a:ext>
          </a:extLst>
        </xdr:cNvPr>
        <xdr:cNvGrpSpPr>
          <a:grpSpLocks noChangeAspect="1"/>
        </xdr:cNvGrpSpPr>
      </xdr:nvGrpSpPr>
      <xdr:grpSpPr>
        <a:xfrm>
          <a:off x="13749337" y="1469707"/>
          <a:ext cx="179190" cy="180000"/>
          <a:chOff x="12020550" y="2171700"/>
          <a:chExt cx="324000" cy="325465"/>
        </a:xfrm>
      </xdr:grpSpPr>
      <xdr:sp macro="" textlink="">
        <xdr:nvSpPr>
          <xdr:cNvPr id="306" name="Rechteck 305">
            <a:extLst>
              <a:ext uri="{FF2B5EF4-FFF2-40B4-BE49-F238E27FC236}">
                <a16:creationId xmlns:a16="http://schemas.microsoft.com/office/drawing/2014/main" id="{00000000-0008-0000-1200-000032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07" name="Pfeil nach rechts 306">
            <a:extLst>
              <a:ext uri="{FF2B5EF4-FFF2-40B4-BE49-F238E27FC236}">
                <a16:creationId xmlns:a16="http://schemas.microsoft.com/office/drawing/2014/main" id="{00000000-0008-0000-1200-000033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1371600</xdr:colOff>
      <xdr:row>22</xdr:row>
      <xdr:rowOff>47625</xdr:rowOff>
    </xdr:from>
    <xdr:to>
      <xdr:col>3</xdr:col>
      <xdr:colOff>1550790</xdr:colOff>
      <xdr:row>22</xdr:row>
      <xdr:rowOff>227625</xdr:rowOff>
    </xdr:to>
    <xdr:grpSp>
      <xdr:nvGrpSpPr>
        <xdr:cNvPr id="308" name="Gruppieren 30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200-000034010000}"/>
            </a:ext>
          </a:extLst>
        </xdr:cNvPr>
        <xdr:cNvGrpSpPr>
          <a:grpSpLocks noChangeAspect="1"/>
        </xdr:cNvGrpSpPr>
      </xdr:nvGrpSpPr>
      <xdr:grpSpPr>
        <a:xfrm>
          <a:off x="4846320" y="4657725"/>
          <a:ext cx="179190" cy="180000"/>
          <a:chOff x="12020550" y="2171700"/>
          <a:chExt cx="324000" cy="325465"/>
        </a:xfrm>
      </xdr:grpSpPr>
      <xdr:sp macro="" textlink="">
        <xdr:nvSpPr>
          <xdr:cNvPr id="309" name="Rechteck 308">
            <a:extLst>
              <a:ext uri="{FF2B5EF4-FFF2-40B4-BE49-F238E27FC236}">
                <a16:creationId xmlns:a16="http://schemas.microsoft.com/office/drawing/2014/main" id="{00000000-0008-0000-1200-000035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10" name="Pfeil nach rechts 309">
            <a:extLst>
              <a:ext uri="{FF2B5EF4-FFF2-40B4-BE49-F238E27FC236}">
                <a16:creationId xmlns:a16="http://schemas.microsoft.com/office/drawing/2014/main" id="{00000000-0008-0000-1200-000036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6</xdr:col>
      <xdr:colOff>985837</xdr:colOff>
      <xdr:row>22</xdr:row>
      <xdr:rowOff>33338</xdr:rowOff>
    </xdr:from>
    <xdr:to>
      <xdr:col>6</xdr:col>
      <xdr:colOff>1165027</xdr:colOff>
      <xdr:row>22</xdr:row>
      <xdr:rowOff>213338</xdr:rowOff>
    </xdr:to>
    <xdr:grpSp>
      <xdr:nvGrpSpPr>
        <xdr:cNvPr id="311" name="Gruppieren 3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1200-000037010000}"/>
            </a:ext>
          </a:extLst>
        </xdr:cNvPr>
        <xdr:cNvGrpSpPr>
          <a:grpSpLocks noChangeAspect="1"/>
        </xdr:cNvGrpSpPr>
      </xdr:nvGrpSpPr>
      <xdr:grpSpPr>
        <a:xfrm>
          <a:off x="10084117" y="4643438"/>
          <a:ext cx="179190" cy="180000"/>
          <a:chOff x="12020550" y="2171700"/>
          <a:chExt cx="324000" cy="325465"/>
        </a:xfrm>
      </xdr:grpSpPr>
      <xdr:sp macro="" textlink="">
        <xdr:nvSpPr>
          <xdr:cNvPr id="312" name="Rechteck 311">
            <a:extLst>
              <a:ext uri="{FF2B5EF4-FFF2-40B4-BE49-F238E27FC236}">
                <a16:creationId xmlns:a16="http://schemas.microsoft.com/office/drawing/2014/main" id="{00000000-0008-0000-1200-000038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13" name="Pfeil nach rechts 312">
            <a:extLst>
              <a:ext uri="{FF2B5EF4-FFF2-40B4-BE49-F238E27FC236}">
                <a16:creationId xmlns:a16="http://schemas.microsoft.com/office/drawing/2014/main" id="{00000000-0008-0000-1200-000039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1409700</xdr:colOff>
      <xdr:row>38</xdr:row>
      <xdr:rowOff>38100</xdr:rowOff>
    </xdr:from>
    <xdr:to>
      <xdr:col>2</xdr:col>
      <xdr:colOff>1588890</xdr:colOff>
      <xdr:row>38</xdr:row>
      <xdr:rowOff>218100</xdr:rowOff>
    </xdr:to>
    <xdr:grpSp>
      <xdr:nvGrpSpPr>
        <xdr:cNvPr id="314" name="Gruppieren 3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1200-00003A010000}"/>
            </a:ext>
          </a:extLst>
        </xdr:cNvPr>
        <xdr:cNvGrpSpPr>
          <a:grpSpLocks noChangeAspect="1"/>
        </xdr:cNvGrpSpPr>
      </xdr:nvGrpSpPr>
      <xdr:grpSpPr>
        <a:xfrm>
          <a:off x="2095500" y="7665720"/>
          <a:ext cx="179190" cy="180000"/>
          <a:chOff x="12020550" y="2171700"/>
          <a:chExt cx="324000" cy="325465"/>
        </a:xfrm>
      </xdr:grpSpPr>
      <xdr:sp macro="" textlink="">
        <xdr:nvSpPr>
          <xdr:cNvPr id="315" name="Rechteck 314">
            <a:extLst>
              <a:ext uri="{FF2B5EF4-FFF2-40B4-BE49-F238E27FC236}">
                <a16:creationId xmlns:a16="http://schemas.microsoft.com/office/drawing/2014/main" id="{00000000-0008-0000-1200-00003B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16" name="Pfeil nach rechts 315">
            <a:extLst>
              <a:ext uri="{FF2B5EF4-FFF2-40B4-BE49-F238E27FC236}">
                <a16:creationId xmlns:a16="http://schemas.microsoft.com/office/drawing/2014/main" id="{00000000-0008-0000-1200-00003C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6</xdr:col>
      <xdr:colOff>247650</xdr:colOff>
      <xdr:row>38</xdr:row>
      <xdr:rowOff>47625</xdr:rowOff>
    </xdr:from>
    <xdr:to>
      <xdr:col>6</xdr:col>
      <xdr:colOff>426840</xdr:colOff>
      <xdr:row>38</xdr:row>
      <xdr:rowOff>227625</xdr:rowOff>
    </xdr:to>
    <xdr:grpSp>
      <xdr:nvGrpSpPr>
        <xdr:cNvPr id="317" name="Gruppieren 316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1200-00003D010000}"/>
            </a:ext>
          </a:extLst>
        </xdr:cNvPr>
        <xdr:cNvGrpSpPr>
          <a:grpSpLocks noChangeAspect="1"/>
        </xdr:cNvGrpSpPr>
      </xdr:nvGrpSpPr>
      <xdr:grpSpPr>
        <a:xfrm>
          <a:off x="9345930" y="7675245"/>
          <a:ext cx="179190" cy="180000"/>
          <a:chOff x="12020550" y="2171700"/>
          <a:chExt cx="324000" cy="325465"/>
        </a:xfrm>
      </xdr:grpSpPr>
      <xdr:sp macro="" textlink="">
        <xdr:nvSpPr>
          <xdr:cNvPr id="318" name="Rechteck 317">
            <a:extLst>
              <a:ext uri="{FF2B5EF4-FFF2-40B4-BE49-F238E27FC236}">
                <a16:creationId xmlns:a16="http://schemas.microsoft.com/office/drawing/2014/main" id="{00000000-0008-0000-1200-00003E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19" name="Pfeil nach rechts 318">
            <a:extLst>
              <a:ext uri="{FF2B5EF4-FFF2-40B4-BE49-F238E27FC236}">
                <a16:creationId xmlns:a16="http://schemas.microsoft.com/office/drawing/2014/main" id="{00000000-0008-0000-1200-00003F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0</xdr:col>
      <xdr:colOff>95250</xdr:colOff>
      <xdr:row>5</xdr:row>
      <xdr:rowOff>0</xdr:rowOff>
    </xdr:from>
    <xdr:to>
      <xdr:col>0</xdr:col>
      <xdr:colOff>419250</xdr:colOff>
      <xdr:row>6</xdr:row>
      <xdr:rowOff>58765</xdr:rowOff>
    </xdr:to>
    <xdr:grpSp>
      <xdr:nvGrpSpPr>
        <xdr:cNvPr id="210" name="Gruppieren 209">
          <a:hlinkClick xmlns:r="http://schemas.openxmlformats.org/officeDocument/2006/relationships" r:id="rId16" tooltip="Questionnaire"/>
          <a:extLst>
            <a:ext uri="{FF2B5EF4-FFF2-40B4-BE49-F238E27FC236}">
              <a16:creationId xmlns:a16="http://schemas.microsoft.com/office/drawing/2014/main" id="{00000000-0008-0000-1200-0000D2000000}"/>
            </a:ext>
          </a:extLst>
        </xdr:cNvPr>
        <xdr:cNvGrpSpPr/>
      </xdr:nvGrpSpPr>
      <xdr:grpSpPr>
        <a:xfrm>
          <a:off x="95250" y="1417320"/>
          <a:ext cx="324000" cy="325465"/>
          <a:chOff x="12020550" y="2171700"/>
          <a:chExt cx="324000" cy="325465"/>
        </a:xfrm>
      </xdr:grpSpPr>
      <xdr:sp macro="" textlink="">
        <xdr:nvSpPr>
          <xdr:cNvPr id="211" name="Rechteck 210">
            <a:extLst>
              <a:ext uri="{FF2B5EF4-FFF2-40B4-BE49-F238E27FC236}">
                <a16:creationId xmlns:a16="http://schemas.microsoft.com/office/drawing/2014/main" id="{00000000-0008-0000-1200-0000D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12" name="Pfeil nach rechts 211">
            <a:extLst>
              <a:ext uri="{FF2B5EF4-FFF2-40B4-BE49-F238E27FC236}">
                <a16:creationId xmlns:a16="http://schemas.microsoft.com/office/drawing/2014/main" id="{00000000-0008-0000-1200-0000D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95250</xdr:colOff>
      <xdr:row>6</xdr:row>
      <xdr:rowOff>57150</xdr:rowOff>
    </xdr:from>
    <xdr:ext cx="216000" cy="156518"/>
    <xdr:sp macro="" textlink="' '!A472">
      <xdr:nvSpPr>
        <xdr:cNvPr id="11" name="Textfeld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/>
      </xdr:nvSpPr>
      <xdr:spPr>
        <a:xfrm>
          <a:off x="95250" y="1762125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1">
              <a:solidFill>
                <a:srgbClr val="FF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SW</a:t>
          </a:fld>
          <a:endParaRPr lang="de-CH" sz="1000" b="1">
            <a:solidFill>
              <a:srgbClr val="FF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0</xdr:col>
      <xdr:colOff>95250</xdr:colOff>
      <xdr:row>8</xdr:row>
      <xdr:rowOff>6350</xdr:rowOff>
    </xdr:from>
    <xdr:to>
      <xdr:col>0</xdr:col>
      <xdr:colOff>419250</xdr:colOff>
      <xdr:row>9</xdr:row>
      <xdr:rowOff>141315</xdr:rowOff>
    </xdr:to>
    <xdr:grpSp>
      <xdr:nvGrpSpPr>
        <xdr:cNvPr id="231" name="Gruppieren 230">
          <a:hlinkClick xmlns:r="http://schemas.openxmlformats.org/officeDocument/2006/relationships" r:id="rId17" tooltip="Questionnaire"/>
          <a:extLst>
            <a:ext uri="{FF2B5EF4-FFF2-40B4-BE49-F238E27FC236}">
              <a16:creationId xmlns:a16="http://schemas.microsoft.com/office/drawing/2014/main" id="{00000000-0008-0000-1200-0000E7000000}"/>
            </a:ext>
          </a:extLst>
        </xdr:cNvPr>
        <xdr:cNvGrpSpPr/>
      </xdr:nvGrpSpPr>
      <xdr:grpSpPr>
        <a:xfrm>
          <a:off x="95250" y="2056130"/>
          <a:ext cx="324000" cy="317845"/>
          <a:chOff x="12020550" y="2171700"/>
          <a:chExt cx="324000" cy="325465"/>
        </a:xfrm>
      </xdr:grpSpPr>
      <xdr:sp macro="" textlink="">
        <xdr:nvSpPr>
          <xdr:cNvPr id="232" name="Rechteck 231">
            <a:extLst>
              <a:ext uri="{FF2B5EF4-FFF2-40B4-BE49-F238E27FC236}">
                <a16:creationId xmlns:a16="http://schemas.microsoft.com/office/drawing/2014/main" id="{00000000-0008-0000-1200-0000E8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33" name="Pfeil nach rechts 232">
            <a:extLst>
              <a:ext uri="{FF2B5EF4-FFF2-40B4-BE49-F238E27FC236}">
                <a16:creationId xmlns:a16="http://schemas.microsoft.com/office/drawing/2014/main" id="{00000000-0008-0000-1200-0000E9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257175</xdr:colOff>
      <xdr:row>9</xdr:row>
      <xdr:rowOff>142875</xdr:rowOff>
    </xdr:from>
    <xdr:ext cx="180000" cy="156518"/>
    <xdr:sp macro="" textlink="' '!A473">
      <xdr:nvSpPr>
        <xdr:cNvPr id="235" name="Textfeld 234">
          <a:extLst>
            <a:ext uri="{FF2B5EF4-FFF2-40B4-BE49-F238E27FC236}">
              <a16:creationId xmlns:a16="http://schemas.microsoft.com/office/drawing/2014/main" id="{00000000-0008-0000-1200-0000EB000000}"/>
            </a:ext>
          </a:extLst>
        </xdr:cNvPr>
        <xdr:cNvSpPr txBox="1"/>
      </xdr:nvSpPr>
      <xdr:spPr>
        <a:xfrm>
          <a:off x="257175" y="2419350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1">
              <a:solidFill>
                <a:srgbClr val="FF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OT</a:t>
          </a:fld>
          <a:endParaRPr lang="de-CH" sz="1000" b="1">
            <a:solidFill>
              <a:srgbClr val="FF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276225</xdr:colOff>
      <xdr:row>6</xdr:row>
      <xdr:rowOff>57150</xdr:rowOff>
    </xdr:from>
    <xdr:ext cx="180000" cy="156518"/>
    <xdr:sp macro="" textlink="' '!A473">
      <xdr:nvSpPr>
        <xdr:cNvPr id="236" name="Textfeld 235">
          <a:extLst>
            <a:ext uri="{FF2B5EF4-FFF2-40B4-BE49-F238E27FC236}">
              <a16:creationId xmlns:a16="http://schemas.microsoft.com/office/drawing/2014/main" id="{00000000-0008-0000-1200-0000EC000000}"/>
            </a:ext>
          </a:extLst>
        </xdr:cNvPr>
        <xdr:cNvSpPr txBox="1"/>
      </xdr:nvSpPr>
      <xdr:spPr>
        <a:xfrm>
          <a:off x="276225" y="1762125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OT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76200</xdr:colOff>
      <xdr:row>9</xdr:row>
      <xdr:rowOff>142875</xdr:rowOff>
    </xdr:from>
    <xdr:ext cx="216000" cy="156518"/>
    <xdr:sp macro="" textlink="' '!A472">
      <xdr:nvSpPr>
        <xdr:cNvPr id="252" name="Textfeld 251">
          <a:extLst>
            <a:ext uri="{FF2B5EF4-FFF2-40B4-BE49-F238E27FC236}">
              <a16:creationId xmlns:a16="http://schemas.microsoft.com/office/drawing/2014/main" id="{00000000-0008-0000-1200-0000FC000000}"/>
            </a:ext>
          </a:extLst>
        </xdr:cNvPr>
        <xdr:cNvSpPr txBox="1"/>
      </xdr:nvSpPr>
      <xdr:spPr>
        <a:xfrm>
          <a:off x="76200" y="2419350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SW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0</xdr:col>
      <xdr:colOff>95250</xdr:colOff>
      <xdr:row>11</xdr:row>
      <xdr:rowOff>88900</xdr:rowOff>
    </xdr:from>
    <xdr:to>
      <xdr:col>0</xdr:col>
      <xdr:colOff>419250</xdr:colOff>
      <xdr:row>13</xdr:row>
      <xdr:rowOff>33365</xdr:rowOff>
    </xdr:to>
    <xdr:grpSp>
      <xdr:nvGrpSpPr>
        <xdr:cNvPr id="234" name="Gruppieren 233">
          <a:hlinkClick xmlns:r="http://schemas.openxmlformats.org/officeDocument/2006/relationships" r:id="rId18" tooltip="Empaty Map"/>
          <a:extLst>
            <a:ext uri="{FF2B5EF4-FFF2-40B4-BE49-F238E27FC236}">
              <a16:creationId xmlns:a16="http://schemas.microsoft.com/office/drawing/2014/main" id="{00000000-0008-0000-1200-0000EA000000}"/>
            </a:ext>
          </a:extLst>
        </xdr:cNvPr>
        <xdr:cNvGrpSpPr/>
      </xdr:nvGrpSpPr>
      <xdr:grpSpPr>
        <a:xfrm>
          <a:off x="95250" y="2687320"/>
          <a:ext cx="324000" cy="310225"/>
          <a:chOff x="12020550" y="2171700"/>
          <a:chExt cx="324000" cy="325465"/>
        </a:xfrm>
      </xdr:grpSpPr>
      <xdr:sp macro="" textlink="">
        <xdr:nvSpPr>
          <xdr:cNvPr id="253" name="Rechteck 252">
            <a:extLst>
              <a:ext uri="{FF2B5EF4-FFF2-40B4-BE49-F238E27FC236}">
                <a16:creationId xmlns:a16="http://schemas.microsoft.com/office/drawing/2014/main" id="{00000000-0008-0000-1200-0000FD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54" name="Pfeil nach rechts 253">
            <a:extLst>
              <a:ext uri="{FF2B5EF4-FFF2-40B4-BE49-F238E27FC236}">
                <a16:creationId xmlns:a16="http://schemas.microsoft.com/office/drawing/2014/main" id="{00000000-0008-0000-1200-0000FE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9524</xdr:colOff>
      <xdr:row>13</xdr:row>
      <xdr:rowOff>38100</xdr:rowOff>
    </xdr:from>
    <xdr:ext cx="514351" cy="156518"/>
    <xdr:sp macro="" textlink="' '!A555">
      <xdr:nvSpPr>
        <xdr:cNvPr id="255" name="Textfeld 254">
          <a:extLst>
            <a:ext uri="{FF2B5EF4-FFF2-40B4-BE49-F238E27FC236}">
              <a16:creationId xmlns:a16="http://schemas.microsoft.com/office/drawing/2014/main" id="{00000000-0008-0000-1200-0000FF000000}"/>
            </a:ext>
          </a:extLst>
        </xdr:cNvPr>
        <xdr:cNvSpPr txBox="1"/>
      </xdr:nvSpPr>
      <xdr:spPr>
        <a:xfrm>
          <a:off x="9524" y="3067050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fld id="{E92DB7C8-D3B2-4036-A09F-78A4EDC97D44}" type="TxLink"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Value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1533526</xdr:colOff>
      <xdr:row>6</xdr:row>
      <xdr:rowOff>142875</xdr:rowOff>
    </xdr:from>
    <xdr:ext cx="1000124" cy="336240"/>
    <xdr:sp macro="" textlink="' '!A353">
      <xdr:nvSpPr>
        <xdr:cNvPr id="32" name="Gefaltete Ecke 31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/>
      </xdr:nvSpPr>
      <xdr:spPr>
        <a:xfrm>
          <a:off x="10391776" y="1847850"/>
          <a:ext cx="1000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932E7D2-FD0C-4FB5-BD08-A211AF2D35C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you reach the customer?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twoCellAnchor editAs="oneCell">
    <xdr:from>
      <xdr:col>0</xdr:col>
      <xdr:colOff>85726</xdr:colOff>
      <xdr:row>14</xdr:row>
      <xdr:rowOff>171450</xdr:rowOff>
    </xdr:from>
    <xdr:to>
      <xdr:col>0</xdr:col>
      <xdr:colOff>409726</xdr:colOff>
      <xdr:row>16</xdr:row>
      <xdr:rowOff>115915</xdr:rowOff>
    </xdr:to>
    <xdr:grpSp>
      <xdr:nvGrpSpPr>
        <xdr:cNvPr id="258" name="Gruppieren 257">
          <a:hlinkClick xmlns:r="http://schemas.openxmlformats.org/officeDocument/2006/relationships" r:id="rId19" tooltip="Canvas"/>
          <a:extLst>
            <a:ext uri="{FF2B5EF4-FFF2-40B4-BE49-F238E27FC236}">
              <a16:creationId xmlns:a16="http://schemas.microsoft.com/office/drawing/2014/main" id="{00000000-0008-0000-1200-000002010000}"/>
            </a:ext>
          </a:extLst>
        </xdr:cNvPr>
        <xdr:cNvGrpSpPr/>
      </xdr:nvGrpSpPr>
      <xdr:grpSpPr>
        <a:xfrm>
          <a:off x="85726" y="3318510"/>
          <a:ext cx="324000" cy="310225"/>
          <a:chOff x="12020550" y="2171700"/>
          <a:chExt cx="324000" cy="325465"/>
        </a:xfrm>
      </xdr:grpSpPr>
      <xdr:sp macro="" textlink="">
        <xdr:nvSpPr>
          <xdr:cNvPr id="260" name="Rechteck 259">
            <a:extLst>
              <a:ext uri="{FF2B5EF4-FFF2-40B4-BE49-F238E27FC236}">
                <a16:creationId xmlns:a16="http://schemas.microsoft.com/office/drawing/2014/main" id="{00000000-0008-0000-1200-00000401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73" name="Pfeil nach rechts 272">
            <a:extLst>
              <a:ext uri="{FF2B5EF4-FFF2-40B4-BE49-F238E27FC236}">
                <a16:creationId xmlns:a16="http://schemas.microsoft.com/office/drawing/2014/main" id="{00000000-0008-0000-1200-00001101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16</xdr:row>
      <xdr:rowOff>114300</xdr:rowOff>
    </xdr:from>
    <xdr:ext cx="514351" cy="313034"/>
    <xdr:sp macro="" textlink="">
      <xdr:nvSpPr>
        <xdr:cNvPr id="278" name="Textfeld 277">
          <a:extLst>
            <a:ext uri="{FF2B5EF4-FFF2-40B4-BE49-F238E27FC236}">
              <a16:creationId xmlns:a16="http://schemas.microsoft.com/office/drawing/2014/main" id="{00000000-0008-0000-1200-000016010000}"/>
            </a:ext>
          </a:extLst>
        </xdr:cNvPr>
        <xdr:cNvSpPr txBox="1"/>
      </xdr:nvSpPr>
      <xdr:spPr>
        <a:xfrm>
          <a:off x="0" y="3714750"/>
          <a:ext cx="514351" cy="3130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pPr marL="0" indent="0" algn="ctr"/>
          <a:r>
            <a:rPr lang="en-US" sz="10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Canvas</a:t>
          </a:r>
          <a:br>
            <a:rPr lang="en-US" sz="10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</a:br>
          <a:r>
            <a:rPr lang="en-US" sz="10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empty</a:t>
          </a:r>
        </a:p>
      </xdr:txBody>
    </xdr:sp>
    <xdr:clientData/>
  </xdr:oneCellAnchor>
  <xdr:oneCellAnchor>
    <xdr:from>
      <xdr:col>7</xdr:col>
      <xdr:colOff>1644120</xdr:colOff>
      <xdr:row>9</xdr:row>
      <xdr:rowOff>52388</xdr:rowOff>
    </xdr:from>
    <xdr:ext cx="972000" cy="504000"/>
    <xdr:sp macro="" textlink="Kunden!C6">
      <xdr:nvSpPr>
        <xdr:cNvPr id="59" name="Gefaltete Ecke 58">
          <a:extLst>
            <a:ext uri="{FF2B5EF4-FFF2-40B4-BE49-F238E27FC236}">
              <a16:creationId xmlns:a16="http://schemas.microsoft.com/office/drawing/2014/main" id="{00000000-0008-0000-1200-00003B000000}"/>
            </a:ext>
          </a:extLst>
        </xdr:cNvPr>
        <xdr:cNvSpPr/>
      </xdr:nvSpPr>
      <xdr:spPr>
        <a:xfrm>
          <a:off x="14050433" y="22764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6BE6936-8E6F-4CAD-9D3E-02FD9C08C30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Client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1885952</xdr:colOff>
      <xdr:row>16</xdr:row>
      <xdr:rowOff>95249</xdr:rowOff>
    </xdr:from>
    <xdr:ext cx="972000" cy="504000"/>
    <xdr:sp macro="" textlink="Stakeholder!C10">
      <xdr:nvSpPr>
        <xdr:cNvPr id="39" name="Gefaltete Ecke 3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/>
      </xdr:nvSpPr>
      <xdr:spPr>
        <a:xfrm>
          <a:off x="2600327" y="3586162"/>
          <a:ext cx="972000" cy="504000"/>
        </a:xfrm>
        <a:prstGeom prst="foldedCorner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3DEABD1-BEAD-46C0-AAE7-6C9B239EC67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1533527</xdr:colOff>
      <xdr:row>12</xdr:row>
      <xdr:rowOff>166687</xdr:rowOff>
    </xdr:from>
    <xdr:ext cx="972000" cy="504000"/>
    <xdr:sp macro="" textlink="Stakeholder!C8">
      <xdr:nvSpPr>
        <xdr:cNvPr id="40" name="Gefaltete Ecke 39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/>
      </xdr:nvSpPr>
      <xdr:spPr>
        <a:xfrm>
          <a:off x="2247902" y="2933700"/>
          <a:ext cx="972000" cy="504000"/>
        </a:xfrm>
        <a:prstGeom prst="foldedCorner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43DDC8C-180C-496E-B73B-7A7588702EF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700089</xdr:colOff>
      <xdr:row>17</xdr:row>
      <xdr:rowOff>180973</xdr:rowOff>
    </xdr:from>
    <xdr:ext cx="972000" cy="504000"/>
    <xdr:sp macro="" textlink="Stakeholder!C11">
      <xdr:nvSpPr>
        <xdr:cNvPr id="41" name="Gefaltete Ecke 40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/>
      </xdr:nvSpPr>
      <xdr:spPr>
        <a:xfrm>
          <a:off x="1414464" y="385286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EDAC998-6D56-4EF9-B887-A8095B9A53E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176214</xdr:colOff>
      <xdr:row>14</xdr:row>
      <xdr:rowOff>138111</xdr:rowOff>
    </xdr:from>
    <xdr:ext cx="972000" cy="504000"/>
    <xdr:sp macro="" textlink="Stakeholder!C9">
      <xdr:nvSpPr>
        <xdr:cNvPr id="42" name="Gefaltete Ecke 41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/>
      </xdr:nvSpPr>
      <xdr:spPr>
        <a:xfrm>
          <a:off x="890589" y="326707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E9D3360-C46B-46FB-AA54-48142655932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85725</xdr:colOff>
      <xdr:row>9</xdr:row>
      <xdr:rowOff>119061</xdr:rowOff>
    </xdr:from>
    <xdr:ext cx="972000" cy="504000"/>
    <xdr:sp macro="" textlink="Wertkette!C23">
      <xdr:nvSpPr>
        <xdr:cNvPr id="43" name="Gefaltete Ecke 42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/>
      </xdr:nvSpPr>
      <xdr:spPr>
        <a:xfrm>
          <a:off x="3709988" y="234314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EE1C9AF-218F-447E-8603-E4C585C3D04A}" type="TxLink">
            <a:rPr lang="en-US" sz="9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Activité 1</a:t>
          </a:fld>
          <a:endParaRPr lang="en-US" sz="90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354330</xdr:colOff>
      <xdr:row>12</xdr:row>
      <xdr:rowOff>12381</xdr:rowOff>
    </xdr:from>
    <xdr:ext cx="972000" cy="504000"/>
    <xdr:sp macro="" textlink="Wertkette!C26">
      <xdr:nvSpPr>
        <xdr:cNvPr id="44" name="Gefaltete Ecke 43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SpPr/>
      </xdr:nvSpPr>
      <xdr:spPr>
        <a:xfrm>
          <a:off x="3978593" y="277939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AA434DF-7273-441C-9779-59DD2794DDB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66676</xdr:colOff>
      <xdr:row>9</xdr:row>
      <xdr:rowOff>100011</xdr:rowOff>
    </xdr:from>
    <xdr:ext cx="972000" cy="504000"/>
    <xdr:sp macro="" textlink="Produkte!C6">
      <xdr:nvSpPr>
        <xdr:cNvPr id="45" name="Gefaltete Ecke 44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SpPr/>
      </xdr:nvSpPr>
      <xdr:spPr>
        <a:xfrm>
          <a:off x="6600826" y="232409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BF5C387-8B06-469D-A9DF-74764603438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Product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952500</xdr:colOff>
      <xdr:row>12</xdr:row>
      <xdr:rowOff>14288</xdr:rowOff>
    </xdr:from>
    <xdr:ext cx="972000" cy="504000"/>
    <xdr:sp macro="" textlink="Produkte!C7">
      <xdr:nvSpPr>
        <xdr:cNvPr id="46" name="Gefaltete Ecke 45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SpPr/>
      </xdr:nvSpPr>
      <xdr:spPr>
        <a:xfrm>
          <a:off x="7486650" y="27813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8FF4C0E-3242-4FEB-AA5E-CB600A4B8AF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Product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1270635</xdr:colOff>
      <xdr:row>10</xdr:row>
      <xdr:rowOff>9524</xdr:rowOff>
    </xdr:from>
    <xdr:ext cx="972000" cy="504000"/>
    <xdr:sp macro="" textlink="Wertkette!C24">
      <xdr:nvSpPr>
        <xdr:cNvPr id="50" name="Gefaltete Ecke 49">
          <a:extLst>
            <a:ext uri="{FF2B5EF4-FFF2-40B4-BE49-F238E27FC236}">
              <a16:creationId xmlns:a16="http://schemas.microsoft.com/office/drawing/2014/main" id="{00000000-0008-0000-1200-000032000000}"/>
            </a:ext>
          </a:extLst>
        </xdr:cNvPr>
        <xdr:cNvSpPr/>
      </xdr:nvSpPr>
      <xdr:spPr>
        <a:xfrm>
          <a:off x="4745355" y="248602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0813F29-772B-4D62-A8E0-D082939699C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Activité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838199</xdr:colOff>
      <xdr:row>25</xdr:row>
      <xdr:rowOff>71438</xdr:rowOff>
    </xdr:from>
    <xdr:ext cx="972000" cy="504000"/>
    <xdr:sp macro="" textlink="Kernkompetenzen!C6">
      <xdr:nvSpPr>
        <xdr:cNvPr id="52" name="Gefaltete Ecke 51">
          <a:extLst>
            <a:ext uri="{FF2B5EF4-FFF2-40B4-BE49-F238E27FC236}">
              <a16:creationId xmlns:a16="http://schemas.microsoft.com/office/drawing/2014/main" id="{00000000-0008-0000-1200-000034000000}"/>
            </a:ext>
          </a:extLst>
        </xdr:cNvPr>
        <xdr:cNvSpPr/>
      </xdr:nvSpPr>
      <xdr:spPr>
        <a:xfrm>
          <a:off x="4462462" y="52863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395778D-D5FD-47EE-AD80-9163444B258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Ressource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1918227</xdr:colOff>
      <xdr:row>25</xdr:row>
      <xdr:rowOff>98697</xdr:rowOff>
    </xdr:from>
    <xdr:ext cx="972000" cy="504000"/>
    <xdr:sp macro="" textlink="Distribution!E9">
      <xdr:nvSpPr>
        <xdr:cNvPr id="56" name="Gefaltete Ecke 55">
          <a:extLst>
            <a:ext uri="{FF2B5EF4-FFF2-40B4-BE49-F238E27FC236}">
              <a16:creationId xmlns:a16="http://schemas.microsoft.com/office/drawing/2014/main" id="{00000000-0008-0000-1200-000038000000}"/>
            </a:ext>
          </a:extLst>
        </xdr:cNvPr>
        <xdr:cNvSpPr/>
      </xdr:nvSpPr>
      <xdr:spPr>
        <a:xfrm>
          <a:off x="11414652" y="531363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7F58B9B-6FAB-415D-A5C3-FEA06D904E8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271464</xdr:colOff>
      <xdr:row>24</xdr:row>
      <xdr:rowOff>133349</xdr:rowOff>
    </xdr:from>
    <xdr:ext cx="972000" cy="504000"/>
    <xdr:sp macro="" textlink="Stakeholder!C15">
      <xdr:nvSpPr>
        <xdr:cNvPr id="73" name="Gefaltete Ecke 72">
          <a:extLst>
            <a:ext uri="{FF2B5EF4-FFF2-40B4-BE49-F238E27FC236}">
              <a16:creationId xmlns:a16="http://schemas.microsoft.com/office/drawing/2014/main" id="{00000000-0008-0000-1200-000049000000}"/>
            </a:ext>
          </a:extLst>
        </xdr:cNvPr>
        <xdr:cNvSpPr/>
      </xdr:nvSpPr>
      <xdr:spPr>
        <a:xfrm>
          <a:off x="985839" y="515778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1DA2277-A6BB-494E-8ABD-0B225BCC5A5C}" type="TxLink">
            <a:rPr lang="en-US" sz="10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157163</xdr:colOff>
      <xdr:row>21</xdr:row>
      <xdr:rowOff>80961</xdr:rowOff>
    </xdr:from>
    <xdr:ext cx="972000" cy="504000"/>
    <xdr:sp macro="" textlink="Stakeholder!C13">
      <xdr:nvSpPr>
        <xdr:cNvPr id="74" name="Gefaltete Ecke 73">
          <a:extLst>
            <a:ext uri="{FF2B5EF4-FFF2-40B4-BE49-F238E27FC236}">
              <a16:creationId xmlns:a16="http://schemas.microsoft.com/office/drawing/2014/main" id="{00000000-0008-0000-1200-00004A000000}"/>
            </a:ext>
          </a:extLst>
        </xdr:cNvPr>
        <xdr:cNvSpPr/>
      </xdr:nvSpPr>
      <xdr:spPr>
        <a:xfrm>
          <a:off x="871538" y="447674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73F1415-D1E1-4758-994A-E3F296EC26E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1771652</xdr:colOff>
      <xdr:row>20</xdr:row>
      <xdr:rowOff>100011</xdr:rowOff>
    </xdr:from>
    <xdr:ext cx="972000" cy="504000"/>
    <xdr:sp macro="" textlink="Stakeholder!C12">
      <xdr:nvSpPr>
        <xdr:cNvPr id="75" name="Gefaltete Ecke 74">
          <a:extLst>
            <a:ext uri="{FF2B5EF4-FFF2-40B4-BE49-F238E27FC236}">
              <a16:creationId xmlns:a16="http://schemas.microsoft.com/office/drawing/2014/main" id="{00000000-0008-0000-1200-00004B000000}"/>
            </a:ext>
          </a:extLst>
        </xdr:cNvPr>
        <xdr:cNvSpPr/>
      </xdr:nvSpPr>
      <xdr:spPr>
        <a:xfrm>
          <a:off x="2486027" y="431482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DDB4FDE-ABFB-4386-93B4-400AA17423D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1647825</xdr:colOff>
      <xdr:row>23</xdr:row>
      <xdr:rowOff>180974</xdr:rowOff>
    </xdr:from>
    <xdr:ext cx="972000" cy="504000"/>
    <xdr:sp macro="" textlink="Stakeholder!C14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1200-00004C000000}"/>
            </a:ext>
          </a:extLst>
        </xdr:cNvPr>
        <xdr:cNvSpPr/>
      </xdr:nvSpPr>
      <xdr:spPr>
        <a:xfrm>
          <a:off x="2362200" y="502443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402DC71E-9ACB-475F-A3B8-7FFC4579ACC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1447801</xdr:colOff>
      <xdr:row>28</xdr:row>
      <xdr:rowOff>33337</xdr:rowOff>
    </xdr:from>
    <xdr:ext cx="972000" cy="504000"/>
    <xdr:sp macro="" textlink="Stakeholder!C16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1200-00004D000000}"/>
            </a:ext>
          </a:extLst>
        </xdr:cNvPr>
        <xdr:cNvSpPr/>
      </xdr:nvSpPr>
      <xdr:spPr>
        <a:xfrm>
          <a:off x="2162176" y="579120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67A5A09-7CB3-4FC0-B9B2-2933042A653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80964</xdr:colOff>
      <xdr:row>28</xdr:row>
      <xdr:rowOff>152399</xdr:rowOff>
    </xdr:from>
    <xdr:ext cx="972000" cy="504000"/>
    <xdr:sp macro="" textlink="Stakeholder!C17">
      <xdr:nvSpPr>
        <xdr:cNvPr id="78" name="Gefaltete Ecke 77">
          <a:extLst>
            <a:ext uri="{FF2B5EF4-FFF2-40B4-BE49-F238E27FC236}">
              <a16:creationId xmlns:a16="http://schemas.microsoft.com/office/drawing/2014/main" id="{00000000-0008-0000-1200-00004E000000}"/>
            </a:ext>
          </a:extLst>
        </xdr:cNvPr>
        <xdr:cNvSpPr/>
      </xdr:nvSpPr>
      <xdr:spPr>
        <a:xfrm>
          <a:off x="795339" y="591026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5AF8D5C-71F2-4AB2-8E58-7FC2734FCE3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461964</xdr:colOff>
      <xdr:row>32</xdr:row>
      <xdr:rowOff>71436</xdr:rowOff>
    </xdr:from>
    <xdr:ext cx="972000" cy="504000"/>
    <xdr:sp macro="" textlink="Stakeholder!C21">
      <xdr:nvSpPr>
        <xdr:cNvPr id="81" name="Gefaltete Ecke 80">
          <a:extLst>
            <a:ext uri="{FF2B5EF4-FFF2-40B4-BE49-F238E27FC236}">
              <a16:creationId xmlns:a16="http://schemas.microsoft.com/office/drawing/2014/main" id="{00000000-0008-0000-1200-000051000000}"/>
            </a:ext>
          </a:extLst>
        </xdr:cNvPr>
        <xdr:cNvSpPr/>
      </xdr:nvSpPr>
      <xdr:spPr>
        <a:xfrm>
          <a:off x="1176339" y="655319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68428D2-8280-4378-9724-DE9E2359ABA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376238</xdr:colOff>
      <xdr:row>33</xdr:row>
      <xdr:rowOff>23811</xdr:rowOff>
    </xdr:from>
    <xdr:ext cx="972000" cy="504000"/>
    <xdr:sp macro="" textlink="Stakeholder!C20">
      <xdr:nvSpPr>
        <xdr:cNvPr id="82" name="Gefaltete Ecke 81">
          <a:extLst>
            <a:ext uri="{FF2B5EF4-FFF2-40B4-BE49-F238E27FC236}">
              <a16:creationId xmlns:a16="http://schemas.microsoft.com/office/drawing/2014/main" id="{00000000-0008-0000-1200-000052000000}"/>
            </a:ext>
          </a:extLst>
        </xdr:cNvPr>
        <xdr:cNvSpPr/>
      </xdr:nvSpPr>
      <xdr:spPr>
        <a:xfrm>
          <a:off x="1090613" y="668654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20E808E0-77E8-4CAB-8B0A-04B0DA89E7D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1878330</xdr:colOff>
      <xdr:row>12</xdr:row>
      <xdr:rowOff>20001</xdr:rowOff>
    </xdr:from>
    <xdr:ext cx="972000" cy="504000"/>
    <xdr:sp macro="" textlink="Wertkette!C25">
      <xdr:nvSpPr>
        <xdr:cNvPr id="88" name="Gefaltete Ecke 87">
          <a:extLst>
            <a:ext uri="{FF2B5EF4-FFF2-40B4-BE49-F238E27FC236}">
              <a16:creationId xmlns:a16="http://schemas.microsoft.com/office/drawing/2014/main" id="{00000000-0008-0000-1200-000058000000}"/>
            </a:ext>
          </a:extLst>
        </xdr:cNvPr>
        <xdr:cNvSpPr/>
      </xdr:nvSpPr>
      <xdr:spPr>
        <a:xfrm>
          <a:off x="5502593" y="27870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9AC235E-6044-427D-AD11-62110B0EDDD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19050</xdr:colOff>
      <xdr:row>14</xdr:row>
      <xdr:rowOff>177163</xdr:rowOff>
    </xdr:from>
    <xdr:ext cx="972000" cy="504000"/>
    <xdr:sp macro="" textlink="Wertkette!C27">
      <xdr:nvSpPr>
        <xdr:cNvPr id="89" name="Gefaltete Ecke 88">
          <a:extLst>
            <a:ext uri="{FF2B5EF4-FFF2-40B4-BE49-F238E27FC236}">
              <a16:creationId xmlns:a16="http://schemas.microsoft.com/office/drawing/2014/main" id="{00000000-0008-0000-1200-000059000000}"/>
            </a:ext>
          </a:extLst>
        </xdr:cNvPr>
        <xdr:cNvSpPr/>
      </xdr:nvSpPr>
      <xdr:spPr>
        <a:xfrm>
          <a:off x="3643313" y="330612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E0E6FEC-3AD1-4079-803A-9C5EFBF5D97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1826894</xdr:colOff>
      <xdr:row>17</xdr:row>
      <xdr:rowOff>60008</xdr:rowOff>
    </xdr:from>
    <xdr:ext cx="972000" cy="504000"/>
    <xdr:sp macro="" textlink="Wertkette!C29">
      <xdr:nvSpPr>
        <xdr:cNvPr id="90" name="Gefaltete Ecke 89">
          <a:extLst>
            <a:ext uri="{FF2B5EF4-FFF2-40B4-BE49-F238E27FC236}">
              <a16:creationId xmlns:a16="http://schemas.microsoft.com/office/drawing/2014/main" id="{00000000-0008-0000-1200-00005A000000}"/>
            </a:ext>
          </a:extLst>
        </xdr:cNvPr>
        <xdr:cNvSpPr/>
      </xdr:nvSpPr>
      <xdr:spPr>
        <a:xfrm>
          <a:off x="5451157" y="373189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E84EBC8-A959-4578-BB3F-EAA42AAC5587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23811</xdr:colOff>
      <xdr:row>26</xdr:row>
      <xdr:rowOff>100013</xdr:rowOff>
    </xdr:from>
    <xdr:ext cx="972000" cy="504000"/>
    <xdr:sp macro="" textlink="Kernkompetenzen!C8">
      <xdr:nvSpPr>
        <xdr:cNvPr id="93" name="Gefaltete Ecke 92">
          <a:extLst>
            <a:ext uri="{FF2B5EF4-FFF2-40B4-BE49-F238E27FC236}">
              <a16:creationId xmlns:a16="http://schemas.microsoft.com/office/drawing/2014/main" id="{00000000-0008-0000-1200-00005D000000}"/>
            </a:ext>
          </a:extLst>
        </xdr:cNvPr>
        <xdr:cNvSpPr/>
      </xdr:nvSpPr>
      <xdr:spPr>
        <a:xfrm>
          <a:off x="3648074" y="549592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196F89C-9471-42CC-A39D-C054DDC883B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47095</xdr:colOff>
      <xdr:row>29</xdr:row>
      <xdr:rowOff>134938</xdr:rowOff>
    </xdr:from>
    <xdr:ext cx="972000" cy="504000"/>
    <xdr:sp macro="" textlink="Kernkompetenzen!C10">
      <xdr:nvSpPr>
        <xdr:cNvPr id="94" name="Gefaltete Ecke 93">
          <a:extLst>
            <a:ext uri="{FF2B5EF4-FFF2-40B4-BE49-F238E27FC236}">
              <a16:creationId xmlns:a16="http://schemas.microsoft.com/office/drawing/2014/main" id="{00000000-0008-0000-1200-00005E000000}"/>
            </a:ext>
          </a:extLst>
        </xdr:cNvPr>
        <xdr:cNvSpPr/>
      </xdr:nvSpPr>
      <xdr:spPr>
        <a:xfrm>
          <a:off x="3671358" y="60737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6A63980-F99F-465D-8807-E4EA9B68D35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328612</xdr:colOff>
      <xdr:row>32</xdr:row>
      <xdr:rowOff>28574</xdr:rowOff>
    </xdr:from>
    <xdr:ext cx="972000" cy="504000"/>
    <xdr:sp macro="" textlink="Kernkompetenzen!C17">
      <xdr:nvSpPr>
        <xdr:cNvPr id="101" name="Gefaltete Ecke 100">
          <a:extLst>
            <a:ext uri="{FF2B5EF4-FFF2-40B4-BE49-F238E27FC236}">
              <a16:creationId xmlns:a16="http://schemas.microsoft.com/office/drawing/2014/main" id="{00000000-0008-0000-1200-000065000000}"/>
            </a:ext>
          </a:extLst>
        </xdr:cNvPr>
        <xdr:cNvSpPr/>
      </xdr:nvSpPr>
      <xdr:spPr>
        <a:xfrm>
          <a:off x="3952875" y="651033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25858C68-7CEE-4EC8-B77D-2B2FF3973EE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71436</xdr:colOff>
      <xdr:row>26</xdr:row>
      <xdr:rowOff>176210</xdr:rowOff>
    </xdr:from>
    <xdr:ext cx="972000" cy="504000"/>
    <xdr:sp macro="" textlink="Distribution!E8">
      <xdr:nvSpPr>
        <xdr:cNvPr id="113" name="Gefaltete Ecke 112">
          <a:extLst>
            <a:ext uri="{FF2B5EF4-FFF2-40B4-BE49-F238E27FC236}">
              <a16:creationId xmlns:a16="http://schemas.microsoft.com/office/drawing/2014/main" id="{00000000-0008-0000-1200-000071000000}"/>
            </a:ext>
          </a:extLst>
        </xdr:cNvPr>
        <xdr:cNvSpPr/>
      </xdr:nvSpPr>
      <xdr:spPr>
        <a:xfrm>
          <a:off x="9567861" y="557212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4A30B7F-3121-4EDC-A657-721A7A4B7B4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Channel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1073149</xdr:colOff>
      <xdr:row>25</xdr:row>
      <xdr:rowOff>57677</xdr:rowOff>
    </xdr:from>
    <xdr:ext cx="972000" cy="504000"/>
    <xdr:sp macro="" textlink="Distribution!E7">
      <xdr:nvSpPr>
        <xdr:cNvPr id="114" name="Gefaltete Ecke 113">
          <a:extLst>
            <a:ext uri="{FF2B5EF4-FFF2-40B4-BE49-F238E27FC236}">
              <a16:creationId xmlns:a16="http://schemas.microsoft.com/office/drawing/2014/main" id="{00000000-0008-0000-1200-000072000000}"/>
            </a:ext>
          </a:extLst>
        </xdr:cNvPr>
        <xdr:cNvSpPr/>
      </xdr:nvSpPr>
      <xdr:spPr>
        <a:xfrm>
          <a:off x="9931399" y="531547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3F591DC-F057-44E3-A378-66796018505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Channel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1905529</xdr:colOff>
      <xdr:row>29</xdr:row>
      <xdr:rowOff>96835</xdr:rowOff>
    </xdr:from>
    <xdr:ext cx="972000" cy="504000"/>
    <xdr:sp macro="" textlink="Distribution!E12">
      <xdr:nvSpPr>
        <xdr:cNvPr id="115" name="Gefaltete Ecke 114">
          <a:extLst>
            <a:ext uri="{FF2B5EF4-FFF2-40B4-BE49-F238E27FC236}">
              <a16:creationId xmlns:a16="http://schemas.microsoft.com/office/drawing/2014/main" id="{00000000-0008-0000-1200-000073000000}"/>
            </a:ext>
          </a:extLst>
        </xdr:cNvPr>
        <xdr:cNvSpPr/>
      </xdr:nvSpPr>
      <xdr:spPr>
        <a:xfrm>
          <a:off x="11401954" y="603567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BD91CA1-892B-4B25-886D-F54D78C5CB7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1766889</xdr:colOff>
      <xdr:row>9</xdr:row>
      <xdr:rowOff>119061</xdr:rowOff>
    </xdr:from>
    <xdr:ext cx="972000" cy="504000"/>
    <xdr:sp macro="" textlink="Stakeholder!C6">
      <xdr:nvSpPr>
        <xdr:cNvPr id="153" name="Gefaltete Ecke 152">
          <a:extLst>
            <a:ext uri="{FF2B5EF4-FFF2-40B4-BE49-F238E27FC236}">
              <a16:creationId xmlns:a16="http://schemas.microsoft.com/office/drawing/2014/main" id="{00000000-0008-0000-1200-000099000000}"/>
            </a:ext>
          </a:extLst>
        </xdr:cNvPr>
        <xdr:cNvSpPr/>
      </xdr:nvSpPr>
      <xdr:spPr>
        <a:xfrm>
          <a:off x="2481264" y="234314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76D44EA-760C-432B-94FF-E50115739B3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Groupe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414338</xdr:colOff>
      <xdr:row>11</xdr:row>
      <xdr:rowOff>52387</xdr:rowOff>
    </xdr:from>
    <xdr:ext cx="972000" cy="504000"/>
    <xdr:sp macro="" textlink="Stakeholder!C7">
      <xdr:nvSpPr>
        <xdr:cNvPr id="154" name="Gefaltete Ecke 153">
          <a:extLst>
            <a:ext uri="{FF2B5EF4-FFF2-40B4-BE49-F238E27FC236}">
              <a16:creationId xmlns:a16="http://schemas.microsoft.com/office/drawing/2014/main" id="{00000000-0008-0000-1200-00009A000000}"/>
            </a:ext>
          </a:extLst>
        </xdr:cNvPr>
        <xdr:cNvSpPr/>
      </xdr:nvSpPr>
      <xdr:spPr>
        <a:xfrm>
          <a:off x="1128713" y="26384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8695176-37F9-4577-971C-185ACF419D7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Groupe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1724026</xdr:colOff>
      <xdr:row>33</xdr:row>
      <xdr:rowOff>11112</xdr:rowOff>
    </xdr:from>
    <xdr:ext cx="972000" cy="504000"/>
    <xdr:sp macro="" textlink="Stakeholder!C24">
      <xdr:nvSpPr>
        <xdr:cNvPr id="155" name="Gefaltete Ecke 154">
          <a:extLst>
            <a:ext uri="{FF2B5EF4-FFF2-40B4-BE49-F238E27FC236}">
              <a16:creationId xmlns:a16="http://schemas.microsoft.com/office/drawing/2014/main" id="{00000000-0008-0000-1200-00009B000000}"/>
            </a:ext>
          </a:extLst>
        </xdr:cNvPr>
        <xdr:cNvSpPr/>
      </xdr:nvSpPr>
      <xdr:spPr>
        <a:xfrm>
          <a:off x="2438401" y="667385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76F541B1-825E-497B-879B-3C6CD538CB6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257174</xdr:colOff>
      <xdr:row>32</xdr:row>
      <xdr:rowOff>174624</xdr:rowOff>
    </xdr:from>
    <xdr:ext cx="972000" cy="504000"/>
    <xdr:sp macro="" textlink="Kernkompetenzen!C16">
      <xdr:nvSpPr>
        <xdr:cNvPr id="161" name="Gefaltete Ecke 160">
          <a:extLst>
            <a:ext uri="{FF2B5EF4-FFF2-40B4-BE49-F238E27FC236}">
              <a16:creationId xmlns:a16="http://schemas.microsoft.com/office/drawing/2014/main" id="{00000000-0008-0000-1200-0000A1000000}"/>
            </a:ext>
          </a:extLst>
        </xdr:cNvPr>
        <xdr:cNvSpPr/>
      </xdr:nvSpPr>
      <xdr:spPr>
        <a:xfrm>
          <a:off x="3881437" y="665638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B3724AF-B625-435B-897B-45EBCC5A505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471488</xdr:colOff>
      <xdr:row>12</xdr:row>
      <xdr:rowOff>104774</xdr:rowOff>
    </xdr:from>
    <xdr:ext cx="972000" cy="504000"/>
    <xdr:sp macro="" textlink="Produkte!C8">
      <xdr:nvSpPr>
        <xdr:cNvPr id="175" name="Gefaltete Ecke 174">
          <a:extLst>
            <a:ext uri="{FF2B5EF4-FFF2-40B4-BE49-F238E27FC236}">
              <a16:creationId xmlns:a16="http://schemas.microsoft.com/office/drawing/2014/main" id="{00000000-0008-0000-1200-0000AF000000}"/>
            </a:ext>
          </a:extLst>
        </xdr:cNvPr>
        <xdr:cNvSpPr/>
      </xdr:nvSpPr>
      <xdr:spPr>
        <a:xfrm>
          <a:off x="8486776" y="287178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EC64AED-F5CA-4EFD-AE8C-6AC0B1D1559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104775</xdr:colOff>
      <xdr:row>14</xdr:row>
      <xdr:rowOff>19050</xdr:rowOff>
    </xdr:from>
    <xdr:ext cx="972000" cy="504000"/>
    <xdr:sp macro="" textlink="Produkte!C9">
      <xdr:nvSpPr>
        <xdr:cNvPr id="176" name="Gefaltete Ecke 175">
          <a:extLst>
            <a:ext uri="{FF2B5EF4-FFF2-40B4-BE49-F238E27FC236}">
              <a16:creationId xmlns:a16="http://schemas.microsoft.com/office/drawing/2014/main" id="{00000000-0008-0000-1200-0000B0000000}"/>
            </a:ext>
          </a:extLst>
        </xdr:cNvPr>
        <xdr:cNvSpPr/>
      </xdr:nvSpPr>
      <xdr:spPr>
        <a:xfrm>
          <a:off x="6638925" y="314801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98F7DDE-9D0B-4EDA-A9D7-5613E507676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518054</xdr:colOff>
      <xdr:row>15</xdr:row>
      <xdr:rowOff>140758</xdr:rowOff>
    </xdr:from>
    <xdr:ext cx="972000" cy="504000"/>
    <xdr:sp macro="" textlink="Produkte!C10">
      <xdr:nvSpPr>
        <xdr:cNvPr id="177" name="Gefaltete Ecke 176">
          <a:extLst>
            <a:ext uri="{FF2B5EF4-FFF2-40B4-BE49-F238E27FC236}">
              <a16:creationId xmlns:a16="http://schemas.microsoft.com/office/drawing/2014/main" id="{00000000-0008-0000-1200-0000B1000000}"/>
            </a:ext>
          </a:extLst>
        </xdr:cNvPr>
        <xdr:cNvSpPr/>
      </xdr:nvSpPr>
      <xdr:spPr>
        <a:xfrm>
          <a:off x="8533342" y="345069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821DA86-A70E-4DF7-A7E3-A04EEF3C5A5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404813</xdr:colOff>
      <xdr:row>17</xdr:row>
      <xdr:rowOff>61913</xdr:rowOff>
    </xdr:from>
    <xdr:ext cx="972000" cy="504000"/>
    <xdr:sp macro="" textlink="Produkte!C11">
      <xdr:nvSpPr>
        <xdr:cNvPr id="178" name="Gefaltete Ecke 177">
          <a:extLst>
            <a:ext uri="{FF2B5EF4-FFF2-40B4-BE49-F238E27FC236}">
              <a16:creationId xmlns:a16="http://schemas.microsoft.com/office/drawing/2014/main" id="{00000000-0008-0000-1200-0000B2000000}"/>
            </a:ext>
          </a:extLst>
        </xdr:cNvPr>
        <xdr:cNvSpPr/>
      </xdr:nvSpPr>
      <xdr:spPr>
        <a:xfrm>
          <a:off x="6938963" y="37338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81C8A7D-CBB4-4D6F-8276-2B56C34081A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161924</xdr:colOff>
      <xdr:row>19</xdr:row>
      <xdr:rowOff>23813</xdr:rowOff>
    </xdr:from>
    <xdr:ext cx="972000" cy="504000"/>
    <xdr:sp macro="" textlink="Produkte!C12">
      <xdr:nvSpPr>
        <xdr:cNvPr id="179" name="Gefaltete Ecke 178">
          <a:extLst>
            <a:ext uri="{FF2B5EF4-FFF2-40B4-BE49-F238E27FC236}">
              <a16:creationId xmlns:a16="http://schemas.microsoft.com/office/drawing/2014/main" id="{00000000-0008-0000-1200-0000B3000000}"/>
            </a:ext>
          </a:extLst>
        </xdr:cNvPr>
        <xdr:cNvSpPr/>
      </xdr:nvSpPr>
      <xdr:spPr>
        <a:xfrm>
          <a:off x="8177212" y="40576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55B37E0-FB8C-4F44-B02F-F02BFF8A53D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238126</xdr:colOff>
      <xdr:row>20</xdr:row>
      <xdr:rowOff>95250</xdr:rowOff>
    </xdr:from>
    <xdr:ext cx="972000" cy="504000"/>
    <xdr:sp macro="" textlink="Produkte!C13">
      <xdr:nvSpPr>
        <xdr:cNvPr id="180" name="Gefaltete Ecke 179">
          <a:extLst>
            <a:ext uri="{FF2B5EF4-FFF2-40B4-BE49-F238E27FC236}">
              <a16:creationId xmlns:a16="http://schemas.microsoft.com/office/drawing/2014/main" id="{00000000-0008-0000-1200-0000B4000000}"/>
            </a:ext>
          </a:extLst>
        </xdr:cNvPr>
        <xdr:cNvSpPr/>
      </xdr:nvSpPr>
      <xdr:spPr>
        <a:xfrm>
          <a:off x="6772276" y="431006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8BABD23-2CAA-4B3F-A17F-7374B5781357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209549</xdr:colOff>
      <xdr:row>22</xdr:row>
      <xdr:rowOff>195263</xdr:rowOff>
    </xdr:from>
    <xdr:ext cx="972000" cy="504000"/>
    <xdr:sp macro="" textlink="Produkte!C14">
      <xdr:nvSpPr>
        <xdr:cNvPr id="181" name="Gefaltete Ecke 180">
          <a:extLst>
            <a:ext uri="{FF2B5EF4-FFF2-40B4-BE49-F238E27FC236}">
              <a16:creationId xmlns:a16="http://schemas.microsoft.com/office/drawing/2014/main" id="{00000000-0008-0000-1200-0000B5000000}"/>
            </a:ext>
          </a:extLst>
        </xdr:cNvPr>
        <xdr:cNvSpPr/>
      </xdr:nvSpPr>
      <xdr:spPr>
        <a:xfrm>
          <a:off x="8224837" y="477202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8E39A22-0855-44F1-9A04-AACD34DAC08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461963</xdr:colOff>
      <xdr:row>23</xdr:row>
      <xdr:rowOff>61912</xdr:rowOff>
    </xdr:from>
    <xdr:ext cx="972000" cy="504000"/>
    <xdr:sp macro="" textlink="Produkte!C15">
      <xdr:nvSpPr>
        <xdr:cNvPr id="182" name="Gefaltete Ecke 181">
          <a:extLst>
            <a:ext uri="{FF2B5EF4-FFF2-40B4-BE49-F238E27FC236}">
              <a16:creationId xmlns:a16="http://schemas.microsoft.com/office/drawing/2014/main" id="{00000000-0008-0000-1200-0000B6000000}"/>
            </a:ext>
          </a:extLst>
        </xdr:cNvPr>
        <xdr:cNvSpPr/>
      </xdr:nvSpPr>
      <xdr:spPr>
        <a:xfrm>
          <a:off x="6996113" y="49053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2333D43-0267-4290-B016-090D7011E37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128587</xdr:colOff>
      <xdr:row>26</xdr:row>
      <xdr:rowOff>138113</xdr:rowOff>
    </xdr:from>
    <xdr:ext cx="972000" cy="504000"/>
    <xdr:sp macro="" textlink="Produkte!C16">
      <xdr:nvSpPr>
        <xdr:cNvPr id="183" name="Gefaltete Ecke 182">
          <a:extLst>
            <a:ext uri="{FF2B5EF4-FFF2-40B4-BE49-F238E27FC236}">
              <a16:creationId xmlns:a16="http://schemas.microsoft.com/office/drawing/2014/main" id="{00000000-0008-0000-1200-0000B7000000}"/>
            </a:ext>
          </a:extLst>
        </xdr:cNvPr>
        <xdr:cNvSpPr/>
      </xdr:nvSpPr>
      <xdr:spPr>
        <a:xfrm>
          <a:off x="8143875" y="553402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6029742-364D-4068-AE2F-5AF972304D1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228600</xdr:colOff>
      <xdr:row>27</xdr:row>
      <xdr:rowOff>109538</xdr:rowOff>
    </xdr:from>
    <xdr:ext cx="972000" cy="504000"/>
    <xdr:sp macro="" textlink="Produkte!C17">
      <xdr:nvSpPr>
        <xdr:cNvPr id="184" name="Gefaltete Ecke 183">
          <a:extLst>
            <a:ext uri="{FF2B5EF4-FFF2-40B4-BE49-F238E27FC236}">
              <a16:creationId xmlns:a16="http://schemas.microsoft.com/office/drawing/2014/main" id="{00000000-0008-0000-1200-0000B8000000}"/>
            </a:ext>
          </a:extLst>
        </xdr:cNvPr>
        <xdr:cNvSpPr/>
      </xdr:nvSpPr>
      <xdr:spPr>
        <a:xfrm>
          <a:off x="6762750" y="568642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234F588-3EB2-4B05-A6AB-736BA4A0F1D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481012</xdr:colOff>
      <xdr:row>31</xdr:row>
      <xdr:rowOff>161924</xdr:rowOff>
    </xdr:from>
    <xdr:ext cx="972000" cy="504000"/>
    <xdr:sp macro="" textlink="Produkte!C21">
      <xdr:nvSpPr>
        <xdr:cNvPr id="188" name="Gefaltete Ecke 187">
          <a:extLst>
            <a:ext uri="{FF2B5EF4-FFF2-40B4-BE49-F238E27FC236}">
              <a16:creationId xmlns:a16="http://schemas.microsoft.com/office/drawing/2014/main" id="{00000000-0008-0000-1200-0000BC000000}"/>
            </a:ext>
          </a:extLst>
        </xdr:cNvPr>
        <xdr:cNvSpPr/>
      </xdr:nvSpPr>
      <xdr:spPr>
        <a:xfrm>
          <a:off x="7015162" y="646271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636BB9C-2AEB-4E78-B68E-928CB09632F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352424</xdr:colOff>
      <xdr:row>32</xdr:row>
      <xdr:rowOff>4762</xdr:rowOff>
    </xdr:from>
    <xdr:ext cx="972000" cy="504000"/>
    <xdr:sp macro="" textlink="Produkte!C25">
      <xdr:nvSpPr>
        <xdr:cNvPr id="192" name="Gefaltete Ecke 191">
          <a:extLst>
            <a:ext uri="{FF2B5EF4-FFF2-40B4-BE49-F238E27FC236}">
              <a16:creationId xmlns:a16="http://schemas.microsoft.com/office/drawing/2014/main" id="{00000000-0008-0000-1200-0000C0000000}"/>
            </a:ext>
          </a:extLst>
        </xdr:cNvPr>
        <xdr:cNvSpPr/>
      </xdr:nvSpPr>
      <xdr:spPr>
        <a:xfrm>
          <a:off x="8367712" y="64865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44F00ABB-6C72-44EF-8FDB-2BB0A4AACA7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204786</xdr:colOff>
      <xdr:row>10</xdr:row>
      <xdr:rowOff>66674</xdr:rowOff>
    </xdr:from>
    <xdr:ext cx="972000" cy="504000"/>
    <xdr:sp macro="" textlink="Kunden!C7">
      <xdr:nvSpPr>
        <xdr:cNvPr id="172" name="Gefaltete Ecke 171">
          <a:extLst>
            <a:ext uri="{FF2B5EF4-FFF2-40B4-BE49-F238E27FC236}">
              <a16:creationId xmlns:a16="http://schemas.microsoft.com/office/drawing/2014/main" id="{00000000-0008-0000-1200-0000AC000000}"/>
            </a:ext>
          </a:extLst>
        </xdr:cNvPr>
        <xdr:cNvSpPr/>
      </xdr:nvSpPr>
      <xdr:spPr>
        <a:xfrm>
          <a:off x="12611099" y="247173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73DB1855-8179-4A96-900A-A3BB2F36D35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Client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1504949</xdr:colOff>
      <xdr:row>13</xdr:row>
      <xdr:rowOff>119063</xdr:rowOff>
    </xdr:from>
    <xdr:ext cx="972000" cy="504000"/>
    <xdr:sp macro="" textlink="Kunden!C8">
      <xdr:nvSpPr>
        <xdr:cNvPr id="173" name="Gefaltete Ecke 172">
          <a:extLst>
            <a:ext uri="{FF2B5EF4-FFF2-40B4-BE49-F238E27FC236}">
              <a16:creationId xmlns:a16="http://schemas.microsoft.com/office/drawing/2014/main" id="{00000000-0008-0000-1200-0000AD000000}"/>
            </a:ext>
          </a:extLst>
        </xdr:cNvPr>
        <xdr:cNvSpPr/>
      </xdr:nvSpPr>
      <xdr:spPr>
        <a:xfrm>
          <a:off x="13911262" y="30670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20FF115-B6B7-4A52-BADA-9089B046A38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123824</xdr:colOff>
      <xdr:row>13</xdr:row>
      <xdr:rowOff>138113</xdr:rowOff>
    </xdr:from>
    <xdr:ext cx="972000" cy="504000"/>
    <xdr:sp macro="" textlink="Kunden!C9">
      <xdr:nvSpPr>
        <xdr:cNvPr id="174" name="Gefaltete Ecke 173">
          <a:extLst>
            <a:ext uri="{FF2B5EF4-FFF2-40B4-BE49-F238E27FC236}">
              <a16:creationId xmlns:a16="http://schemas.microsoft.com/office/drawing/2014/main" id="{00000000-0008-0000-1200-0000AE000000}"/>
            </a:ext>
          </a:extLst>
        </xdr:cNvPr>
        <xdr:cNvSpPr/>
      </xdr:nvSpPr>
      <xdr:spPr>
        <a:xfrm>
          <a:off x="12530137" y="30861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2FFBF7C4-3705-46A3-B40C-4445B762CD5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1757362</xdr:colOff>
      <xdr:row>16</xdr:row>
      <xdr:rowOff>161767</xdr:rowOff>
    </xdr:from>
    <xdr:ext cx="972000" cy="504000"/>
    <xdr:sp macro="" textlink="Kunden!C10">
      <xdr:nvSpPr>
        <xdr:cNvPr id="196" name="Gefaltete Ecke 195">
          <a:extLst>
            <a:ext uri="{FF2B5EF4-FFF2-40B4-BE49-F238E27FC236}">
              <a16:creationId xmlns:a16="http://schemas.microsoft.com/office/drawing/2014/main" id="{00000000-0008-0000-1200-0000C4000000}"/>
            </a:ext>
          </a:extLst>
        </xdr:cNvPr>
        <xdr:cNvSpPr/>
      </xdr:nvSpPr>
      <xdr:spPr>
        <a:xfrm>
          <a:off x="14163675" y="365268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062E32AF-515B-437B-8264-AB5757FEA89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276224</xdr:colOff>
      <xdr:row>17</xdr:row>
      <xdr:rowOff>76200</xdr:rowOff>
    </xdr:from>
    <xdr:ext cx="972000" cy="504000"/>
    <xdr:sp macro="" textlink="Kunden!C11">
      <xdr:nvSpPr>
        <xdr:cNvPr id="197" name="Gefaltete Ecke 196">
          <a:extLst>
            <a:ext uri="{FF2B5EF4-FFF2-40B4-BE49-F238E27FC236}">
              <a16:creationId xmlns:a16="http://schemas.microsoft.com/office/drawing/2014/main" id="{00000000-0008-0000-1200-0000C5000000}"/>
            </a:ext>
          </a:extLst>
        </xdr:cNvPr>
        <xdr:cNvSpPr/>
      </xdr:nvSpPr>
      <xdr:spPr>
        <a:xfrm>
          <a:off x="12682537" y="374808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118EC5C-AFA3-4BF2-8E2F-5FB1ABE2E6C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1457324</xdr:colOff>
      <xdr:row>20</xdr:row>
      <xdr:rowOff>76200</xdr:rowOff>
    </xdr:from>
    <xdr:ext cx="972000" cy="504000"/>
    <xdr:sp macro="" textlink="Kunden!C12">
      <xdr:nvSpPr>
        <xdr:cNvPr id="198" name="Gefaltete Ecke 197">
          <a:extLst>
            <a:ext uri="{FF2B5EF4-FFF2-40B4-BE49-F238E27FC236}">
              <a16:creationId xmlns:a16="http://schemas.microsoft.com/office/drawing/2014/main" id="{00000000-0008-0000-1200-0000C6000000}"/>
            </a:ext>
          </a:extLst>
        </xdr:cNvPr>
        <xdr:cNvSpPr/>
      </xdr:nvSpPr>
      <xdr:spPr>
        <a:xfrm>
          <a:off x="13863637" y="429101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8449AC5-B33D-4EA0-9928-489155BCCD9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161924</xdr:colOff>
      <xdr:row>21</xdr:row>
      <xdr:rowOff>4763</xdr:rowOff>
    </xdr:from>
    <xdr:ext cx="972000" cy="504000"/>
    <xdr:sp macro="" textlink="Kunden!C13">
      <xdr:nvSpPr>
        <xdr:cNvPr id="199" name="Gefaltete Ecke 198">
          <a:extLst>
            <a:ext uri="{FF2B5EF4-FFF2-40B4-BE49-F238E27FC236}">
              <a16:creationId xmlns:a16="http://schemas.microsoft.com/office/drawing/2014/main" id="{00000000-0008-0000-1200-0000C7000000}"/>
            </a:ext>
          </a:extLst>
        </xdr:cNvPr>
        <xdr:cNvSpPr/>
      </xdr:nvSpPr>
      <xdr:spPr>
        <a:xfrm>
          <a:off x="12568237" y="44005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75FA1FA9-B47B-4839-A520-99AC92CECE8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1704974</xdr:colOff>
      <xdr:row>23</xdr:row>
      <xdr:rowOff>100013</xdr:rowOff>
    </xdr:from>
    <xdr:ext cx="972000" cy="504000"/>
    <xdr:sp macro="" textlink="Kunden!C14">
      <xdr:nvSpPr>
        <xdr:cNvPr id="200" name="Gefaltete Ecke 199">
          <a:extLst>
            <a:ext uri="{FF2B5EF4-FFF2-40B4-BE49-F238E27FC236}">
              <a16:creationId xmlns:a16="http://schemas.microsoft.com/office/drawing/2014/main" id="{00000000-0008-0000-1200-0000C8000000}"/>
            </a:ext>
          </a:extLst>
        </xdr:cNvPr>
        <xdr:cNvSpPr/>
      </xdr:nvSpPr>
      <xdr:spPr>
        <a:xfrm>
          <a:off x="14111287" y="49434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B2CC1C5-A102-4FFC-9B02-F631F1AEE1D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309562</xdr:colOff>
      <xdr:row>24</xdr:row>
      <xdr:rowOff>42862</xdr:rowOff>
    </xdr:from>
    <xdr:ext cx="972000" cy="504000"/>
    <xdr:sp macro="" textlink="Kunden!C15">
      <xdr:nvSpPr>
        <xdr:cNvPr id="201" name="Gefaltete Ecke 200">
          <a:extLst>
            <a:ext uri="{FF2B5EF4-FFF2-40B4-BE49-F238E27FC236}">
              <a16:creationId xmlns:a16="http://schemas.microsoft.com/office/drawing/2014/main" id="{00000000-0008-0000-1200-0000C9000000}"/>
            </a:ext>
          </a:extLst>
        </xdr:cNvPr>
        <xdr:cNvSpPr/>
      </xdr:nvSpPr>
      <xdr:spPr>
        <a:xfrm>
          <a:off x="12715875" y="506730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7B7FD21-D5E8-4953-B242-B528699F44F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1528761</xdr:colOff>
      <xdr:row>26</xdr:row>
      <xdr:rowOff>157163</xdr:rowOff>
    </xdr:from>
    <xdr:ext cx="972000" cy="504000"/>
    <xdr:sp macro="" textlink="Kunden!C16">
      <xdr:nvSpPr>
        <xdr:cNvPr id="202" name="Gefaltete Ecke 201">
          <a:extLst>
            <a:ext uri="{FF2B5EF4-FFF2-40B4-BE49-F238E27FC236}">
              <a16:creationId xmlns:a16="http://schemas.microsoft.com/office/drawing/2014/main" id="{00000000-0008-0000-1200-0000CA000000}"/>
            </a:ext>
          </a:extLst>
        </xdr:cNvPr>
        <xdr:cNvSpPr/>
      </xdr:nvSpPr>
      <xdr:spPr>
        <a:xfrm>
          <a:off x="13935074" y="55530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45AFC5B-2336-4751-93AD-3778EBB08A8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171449</xdr:colOff>
      <xdr:row>28</xdr:row>
      <xdr:rowOff>23812</xdr:rowOff>
    </xdr:from>
    <xdr:ext cx="972000" cy="504000"/>
    <xdr:sp macro="" textlink="Kunden!C17">
      <xdr:nvSpPr>
        <xdr:cNvPr id="203" name="Gefaltete Ecke 202">
          <a:extLst>
            <a:ext uri="{FF2B5EF4-FFF2-40B4-BE49-F238E27FC236}">
              <a16:creationId xmlns:a16="http://schemas.microsoft.com/office/drawing/2014/main" id="{00000000-0008-0000-1200-0000CB000000}"/>
            </a:ext>
          </a:extLst>
        </xdr:cNvPr>
        <xdr:cNvSpPr/>
      </xdr:nvSpPr>
      <xdr:spPr>
        <a:xfrm>
          <a:off x="12577762" y="57816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2C75DB9-154B-400F-A0CD-C123E65C9C4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428624</xdr:colOff>
      <xdr:row>32</xdr:row>
      <xdr:rowOff>66676</xdr:rowOff>
    </xdr:from>
    <xdr:ext cx="972000" cy="504000"/>
    <xdr:sp macro="" textlink="Kunden!C21">
      <xdr:nvSpPr>
        <xdr:cNvPr id="207" name="Gefaltete Ecke 206">
          <a:extLst>
            <a:ext uri="{FF2B5EF4-FFF2-40B4-BE49-F238E27FC236}">
              <a16:creationId xmlns:a16="http://schemas.microsoft.com/office/drawing/2014/main" id="{00000000-0008-0000-1200-0000CF000000}"/>
            </a:ext>
          </a:extLst>
        </xdr:cNvPr>
        <xdr:cNvSpPr/>
      </xdr:nvSpPr>
      <xdr:spPr>
        <a:xfrm>
          <a:off x="12834937" y="654843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4E0E71B-9685-4E7C-B26A-00D906505A3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1790698</xdr:colOff>
      <xdr:row>30</xdr:row>
      <xdr:rowOff>138112</xdr:rowOff>
    </xdr:from>
    <xdr:ext cx="972000" cy="504000"/>
    <xdr:sp macro="" textlink="Kunden!C25">
      <xdr:nvSpPr>
        <xdr:cNvPr id="214" name="Gefaltete Ecke 213">
          <a:extLst>
            <a:ext uri="{FF2B5EF4-FFF2-40B4-BE49-F238E27FC236}">
              <a16:creationId xmlns:a16="http://schemas.microsoft.com/office/drawing/2014/main" id="{00000000-0008-0000-1200-0000D6000000}"/>
            </a:ext>
          </a:extLst>
        </xdr:cNvPr>
        <xdr:cNvSpPr/>
      </xdr:nvSpPr>
      <xdr:spPr>
        <a:xfrm>
          <a:off x="14197011" y="62579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0492BDD-9E8C-419E-821F-D94DE1DC2E5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1228724</xdr:colOff>
      <xdr:row>39</xdr:row>
      <xdr:rowOff>66675</xdr:rowOff>
    </xdr:from>
    <xdr:ext cx="972000" cy="504000"/>
    <xdr:sp macro="" textlink="Kosten!C25">
      <xdr:nvSpPr>
        <xdr:cNvPr id="215" name="Gefaltete Ecke 214">
          <a:extLst>
            <a:ext uri="{FF2B5EF4-FFF2-40B4-BE49-F238E27FC236}">
              <a16:creationId xmlns:a16="http://schemas.microsoft.com/office/drawing/2014/main" id="{00000000-0008-0000-1200-0000D7000000}"/>
            </a:ext>
          </a:extLst>
        </xdr:cNvPr>
        <xdr:cNvSpPr/>
      </xdr:nvSpPr>
      <xdr:spPr>
        <a:xfrm>
          <a:off x="1943099" y="790098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1947A16-C339-48D9-B5FC-CC119077286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Kosten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2066924</xdr:colOff>
      <xdr:row>42</xdr:row>
      <xdr:rowOff>138113</xdr:rowOff>
    </xdr:from>
    <xdr:ext cx="972000" cy="504000"/>
    <xdr:sp macro="" textlink="Kosten!C26">
      <xdr:nvSpPr>
        <xdr:cNvPr id="216" name="Gefaltete Ecke 215">
          <a:extLst>
            <a:ext uri="{FF2B5EF4-FFF2-40B4-BE49-F238E27FC236}">
              <a16:creationId xmlns:a16="http://schemas.microsoft.com/office/drawing/2014/main" id="{00000000-0008-0000-1200-0000D8000000}"/>
            </a:ext>
          </a:extLst>
        </xdr:cNvPr>
        <xdr:cNvSpPr/>
      </xdr:nvSpPr>
      <xdr:spPr>
        <a:xfrm>
          <a:off x="2781299" y="85153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B1E6441-B9D9-4E76-952B-DD74419E6B6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Kosten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295273</xdr:colOff>
      <xdr:row>39</xdr:row>
      <xdr:rowOff>28575</xdr:rowOff>
    </xdr:from>
    <xdr:ext cx="972000" cy="504000"/>
    <xdr:sp macro="" textlink="Kosten!C27">
      <xdr:nvSpPr>
        <xdr:cNvPr id="217" name="Gefaltete Ecke 216">
          <a:extLst>
            <a:ext uri="{FF2B5EF4-FFF2-40B4-BE49-F238E27FC236}">
              <a16:creationId xmlns:a16="http://schemas.microsoft.com/office/drawing/2014/main" id="{00000000-0008-0000-1200-0000D9000000}"/>
            </a:ext>
          </a:extLst>
        </xdr:cNvPr>
        <xdr:cNvSpPr/>
      </xdr:nvSpPr>
      <xdr:spPr>
        <a:xfrm>
          <a:off x="3919536" y="786288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68FC5B4-72F1-474D-BCD2-44C920B77FB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1609724</xdr:colOff>
      <xdr:row>39</xdr:row>
      <xdr:rowOff>119062</xdr:rowOff>
    </xdr:from>
    <xdr:ext cx="972000" cy="504000"/>
    <xdr:sp macro="" textlink="Kosten!C28">
      <xdr:nvSpPr>
        <xdr:cNvPr id="218" name="Gefaltete Ecke 217">
          <a:extLst>
            <a:ext uri="{FF2B5EF4-FFF2-40B4-BE49-F238E27FC236}">
              <a16:creationId xmlns:a16="http://schemas.microsoft.com/office/drawing/2014/main" id="{00000000-0008-0000-1200-0000DA000000}"/>
            </a:ext>
          </a:extLst>
        </xdr:cNvPr>
        <xdr:cNvSpPr/>
      </xdr:nvSpPr>
      <xdr:spPr>
        <a:xfrm>
          <a:off x="5233987" y="79533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DF27334-1B0F-4BA9-9426-FA887C43663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2790824</xdr:colOff>
      <xdr:row>39</xdr:row>
      <xdr:rowOff>152401</xdr:rowOff>
    </xdr:from>
    <xdr:ext cx="972000" cy="504000"/>
    <xdr:sp macro="" textlink="Kosten!C29">
      <xdr:nvSpPr>
        <xdr:cNvPr id="219" name="Gefaltete Ecke 218">
          <a:extLst>
            <a:ext uri="{FF2B5EF4-FFF2-40B4-BE49-F238E27FC236}">
              <a16:creationId xmlns:a16="http://schemas.microsoft.com/office/drawing/2014/main" id="{00000000-0008-0000-1200-0000DB000000}"/>
            </a:ext>
          </a:extLst>
        </xdr:cNvPr>
        <xdr:cNvSpPr/>
      </xdr:nvSpPr>
      <xdr:spPr>
        <a:xfrm>
          <a:off x="6415087" y="79867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F2E0A85-E44E-47C5-9466-CD776069CA3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809624</xdr:colOff>
      <xdr:row>46</xdr:row>
      <xdr:rowOff>114301</xdr:rowOff>
    </xdr:from>
    <xdr:ext cx="972000" cy="504000"/>
    <xdr:sp macro="" textlink="Kosten!C30">
      <xdr:nvSpPr>
        <xdr:cNvPr id="220" name="Gefaltete Ecke 219">
          <a:extLst>
            <a:ext uri="{FF2B5EF4-FFF2-40B4-BE49-F238E27FC236}">
              <a16:creationId xmlns:a16="http://schemas.microsoft.com/office/drawing/2014/main" id="{00000000-0008-0000-1200-0000DC000000}"/>
            </a:ext>
          </a:extLst>
        </xdr:cNvPr>
        <xdr:cNvSpPr/>
      </xdr:nvSpPr>
      <xdr:spPr>
        <a:xfrm>
          <a:off x="1523999" y="921543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495BA97-3371-4F9E-BE72-6994F0AAD5A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2543174</xdr:colOff>
      <xdr:row>47</xdr:row>
      <xdr:rowOff>71438</xdr:rowOff>
    </xdr:from>
    <xdr:ext cx="972000" cy="504000"/>
    <xdr:sp macro="" textlink="Kosten!C31">
      <xdr:nvSpPr>
        <xdr:cNvPr id="221" name="Gefaltete Ecke 220">
          <a:extLst>
            <a:ext uri="{FF2B5EF4-FFF2-40B4-BE49-F238E27FC236}">
              <a16:creationId xmlns:a16="http://schemas.microsoft.com/office/drawing/2014/main" id="{00000000-0008-0000-1200-0000DD000000}"/>
            </a:ext>
          </a:extLst>
        </xdr:cNvPr>
        <xdr:cNvSpPr/>
      </xdr:nvSpPr>
      <xdr:spPr>
        <a:xfrm>
          <a:off x="3257549" y="93535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121FBEE-E2B4-4A35-ADD9-71B2E2AB72F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647699</xdr:colOff>
      <xdr:row>42</xdr:row>
      <xdr:rowOff>176212</xdr:rowOff>
    </xdr:from>
    <xdr:ext cx="972000" cy="504000"/>
    <xdr:sp macro="" textlink="Kosten!C32">
      <xdr:nvSpPr>
        <xdr:cNvPr id="222" name="Gefaltete Ecke 221">
          <a:extLst>
            <a:ext uri="{FF2B5EF4-FFF2-40B4-BE49-F238E27FC236}">
              <a16:creationId xmlns:a16="http://schemas.microsoft.com/office/drawing/2014/main" id="{00000000-0008-0000-1200-0000DE000000}"/>
            </a:ext>
          </a:extLst>
        </xdr:cNvPr>
        <xdr:cNvSpPr/>
      </xdr:nvSpPr>
      <xdr:spPr>
        <a:xfrm>
          <a:off x="4271962" y="855345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64B63EC-4B05-4601-96EB-664F1FC14E4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976312</xdr:colOff>
      <xdr:row>47</xdr:row>
      <xdr:rowOff>9525</xdr:rowOff>
    </xdr:from>
    <xdr:ext cx="972000" cy="504000"/>
    <xdr:sp macro="" textlink="Kosten!C33">
      <xdr:nvSpPr>
        <xdr:cNvPr id="223" name="Gefaltete Ecke 222">
          <a:extLst>
            <a:ext uri="{FF2B5EF4-FFF2-40B4-BE49-F238E27FC236}">
              <a16:creationId xmlns:a16="http://schemas.microsoft.com/office/drawing/2014/main" id="{00000000-0008-0000-1200-0000DF000000}"/>
            </a:ext>
          </a:extLst>
        </xdr:cNvPr>
        <xdr:cNvSpPr/>
      </xdr:nvSpPr>
      <xdr:spPr>
        <a:xfrm>
          <a:off x="4600575" y="929163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967D979-6F76-4D35-9850-FFF85166E48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1981200</xdr:colOff>
      <xdr:row>44</xdr:row>
      <xdr:rowOff>4762</xdr:rowOff>
    </xdr:from>
    <xdr:ext cx="972000" cy="504000"/>
    <xdr:sp macro="" textlink="Kosten!C34">
      <xdr:nvSpPr>
        <xdr:cNvPr id="224" name="Gefaltete Ecke 223">
          <a:extLst>
            <a:ext uri="{FF2B5EF4-FFF2-40B4-BE49-F238E27FC236}">
              <a16:creationId xmlns:a16="http://schemas.microsoft.com/office/drawing/2014/main" id="{00000000-0008-0000-1200-0000E0000000}"/>
            </a:ext>
          </a:extLst>
        </xdr:cNvPr>
        <xdr:cNvSpPr/>
      </xdr:nvSpPr>
      <xdr:spPr>
        <a:xfrm>
          <a:off x="5605463" y="874395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B81D4CC-163A-4D02-B5A7-0603FF33351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385762</xdr:colOff>
      <xdr:row>44</xdr:row>
      <xdr:rowOff>142876</xdr:rowOff>
    </xdr:from>
    <xdr:ext cx="972000" cy="504000"/>
    <xdr:sp macro="" textlink="Kosten!C39">
      <xdr:nvSpPr>
        <xdr:cNvPr id="229" name="Gefaltete Ecke 228">
          <a:extLst>
            <a:ext uri="{FF2B5EF4-FFF2-40B4-BE49-F238E27FC236}">
              <a16:creationId xmlns:a16="http://schemas.microsoft.com/office/drawing/2014/main" id="{00000000-0008-0000-1200-0000E5000000}"/>
            </a:ext>
          </a:extLst>
        </xdr:cNvPr>
        <xdr:cNvSpPr/>
      </xdr:nvSpPr>
      <xdr:spPr>
        <a:xfrm>
          <a:off x="6919912" y="888206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8E6DD13-159A-4E2E-A982-C1390699D83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1352549</xdr:colOff>
      <xdr:row>39</xdr:row>
      <xdr:rowOff>80962</xdr:rowOff>
    </xdr:from>
    <xdr:ext cx="972000" cy="504000"/>
    <xdr:sp macro="" textlink="Einnahmen!C25">
      <xdr:nvSpPr>
        <xdr:cNvPr id="237" name="Gefaltete Ecke 236">
          <a:extLst>
            <a:ext uri="{FF2B5EF4-FFF2-40B4-BE49-F238E27FC236}">
              <a16:creationId xmlns:a16="http://schemas.microsoft.com/office/drawing/2014/main" id="{00000000-0008-0000-1200-0000ED000000}"/>
            </a:ext>
          </a:extLst>
        </xdr:cNvPr>
        <xdr:cNvSpPr/>
      </xdr:nvSpPr>
      <xdr:spPr>
        <a:xfrm>
          <a:off x="9367837" y="79152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29C3D22-2CAE-4869-9F49-E0714BA53AA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Revenu 1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1014411</xdr:colOff>
      <xdr:row>39</xdr:row>
      <xdr:rowOff>157162</xdr:rowOff>
    </xdr:from>
    <xdr:ext cx="972000" cy="504000"/>
    <xdr:sp macro="" textlink="Einnahmen!C26">
      <xdr:nvSpPr>
        <xdr:cNvPr id="238" name="Gefaltete Ecke 237">
          <a:extLst>
            <a:ext uri="{FF2B5EF4-FFF2-40B4-BE49-F238E27FC236}">
              <a16:creationId xmlns:a16="http://schemas.microsoft.com/office/drawing/2014/main" id="{00000000-0008-0000-1200-0000EE000000}"/>
            </a:ext>
          </a:extLst>
        </xdr:cNvPr>
        <xdr:cNvSpPr/>
      </xdr:nvSpPr>
      <xdr:spPr>
        <a:xfrm>
          <a:off x="10510836" y="79914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D48C314-8E54-474A-B201-9B2D4530C790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Revenu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2305050</xdr:colOff>
      <xdr:row>39</xdr:row>
      <xdr:rowOff>76200</xdr:rowOff>
    </xdr:from>
    <xdr:ext cx="972000" cy="504000"/>
    <xdr:sp macro="" textlink="Einnahmen!C27">
      <xdr:nvSpPr>
        <xdr:cNvPr id="239" name="Gefaltete Ecke 238">
          <a:extLst>
            <a:ext uri="{FF2B5EF4-FFF2-40B4-BE49-F238E27FC236}">
              <a16:creationId xmlns:a16="http://schemas.microsoft.com/office/drawing/2014/main" id="{00000000-0008-0000-1200-0000EF000000}"/>
            </a:ext>
          </a:extLst>
        </xdr:cNvPr>
        <xdr:cNvSpPr/>
      </xdr:nvSpPr>
      <xdr:spPr>
        <a:xfrm>
          <a:off x="11801475" y="791051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347E52D-70D9-4622-984F-9232D1B69C4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890586</xdr:colOff>
      <xdr:row>40</xdr:row>
      <xdr:rowOff>47625</xdr:rowOff>
    </xdr:from>
    <xdr:ext cx="972000" cy="504000"/>
    <xdr:sp macro="" textlink="Einnahmen!C28">
      <xdr:nvSpPr>
        <xdr:cNvPr id="240" name="Gefaltete Ecke 239">
          <a:extLst>
            <a:ext uri="{FF2B5EF4-FFF2-40B4-BE49-F238E27FC236}">
              <a16:creationId xmlns:a16="http://schemas.microsoft.com/office/drawing/2014/main" id="{00000000-0008-0000-1200-0000F0000000}"/>
            </a:ext>
          </a:extLst>
        </xdr:cNvPr>
        <xdr:cNvSpPr/>
      </xdr:nvSpPr>
      <xdr:spPr>
        <a:xfrm>
          <a:off x="13296899" y="806291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4A161935-C23D-48D9-AFA5-DBDAF56B21D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1304924</xdr:colOff>
      <xdr:row>44</xdr:row>
      <xdr:rowOff>28575</xdr:rowOff>
    </xdr:from>
    <xdr:ext cx="972000" cy="504000"/>
    <xdr:sp macro="" textlink="Einnahmen!C29">
      <xdr:nvSpPr>
        <xdr:cNvPr id="241" name="Gefaltete Ecke 240">
          <a:extLst>
            <a:ext uri="{FF2B5EF4-FFF2-40B4-BE49-F238E27FC236}">
              <a16:creationId xmlns:a16="http://schemas.microsoft.com/office/drawing/2014/main" id="{00000000-0008-0000-1200-0000F1000000}"/>
            </a:ext>
          </a:extLst>
        </xdr:cNvPr>
        <xdr:cNvSpPr/>
      </xdr:nvSpPr>
      <xdr:spPr>
        <a:xfrm>
          <a:off x="9320212" y="876776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C22D1AC-F1B7-431F-9768-86E12C23695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328611</xdr:colOff>
      <xdr:row>47</xdr:row>
      <xdr:rowOff>104775</xdr:rowOff>
    </xdr:from>
    <xdr:ext cx="972000" cy="504000"/>
    <xdr:sp macro="" textlink="Einnahmen!C30">
      <xdr:nvSpPr>
        <xdr:cNvPr id="242" name="Gefaltete Ecke 241">
          <a:extLst>
            <a:ext uri="{FF2B5EF4-FFF2-40B4-BE49-F238E27FC236}">
              <a16:creationId xmlns:a16="http://schemas.microsoft.com/office/drawing/2014/main" id="{00000000-0008-0000-1200-0000F2000000}"/>
            </a:ext>
          </a:extLst>
        </xdr:cNvPr>
        <xdr:cNvSpPr/>
      </xdr:nvSpPr>
      <xdr:spPr>
        <a:xfrm>
          <a:off x="8343899" y="938688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4EAC599-779B-4CCF-B201-8A66DB2C877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233361</xdr:colOff>
      <xdr:row>47</xdr:row>
      <xdr:rowOff>128587</xdr:rowOff>
    </xdr:from>
    <xdr:ext cx="972000" cy="504000"/>
    <xdr:sp macro="" textlink="Einnahmen!C31">
      <xdr:nvSpPr>
        <xdr:cNvPr id="243" name="Gefaltete Ecke 242">
          <a:extLst>
            <a:ext uri="{FF2B5EF4-FFF2-40B4-BE49-F238E27FC236}">
              <a16:creationId xmlns:a16="http://schemas.microsoft.com/office/drawing/2014/main" id="{00000000-0008-0000-1200-0000F3000000}"/>
            </a:ext>
          </a:extLst>
        </xdr:cNvPr>
        <xdr:cNvSpPr/>
      </xdr:nvSpPr>
      <xdr:spPr>
        <a:xfrm>
          <a:off x="9729786" y="941070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E73D767-2406-499E-B223-5E221F638C2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1319212</xdr:colOff>
      <xdr:row>43</xdr:row>
      <xdr:rowOff>157163</xdr:rowOff>
    </xdr:from>
    <xdr:ext cx="972000" cy="504000"/>
    <xdr:sp macro="" textlink="Einnahmen!C32">
      <xdr:nvSpPr>
        <xdr:cNvPr id="244" name="Gefaltete Ecke 243">
          <a:extLst>
            <a:ext uri="{FF2B5EF4-FFF2-40B4-BE49-F238E27FC236}">
              <a16:creationId xmlns:a16="http://schemas.microsoft.com/office/drawing/2014/main" id="{00000000-0008-0000-1200-0000F4000000}"/>
            </a:ext>
          </a:extLst>
        </xdr:cNvPr>
        <xdr:cNvSpPr/>
      </xdr:nvSpPr>
      <xdr:spPr>
        <a:xfrm>
          <a:off x="10815637" y="87153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2E86F66B-0319-4347-ADA9-6ED4C12D197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2081211</xdr:colOff>
      <xdr:row>47</xdr:row>
      <xdr:rowOff>61912</xdr:rowOff>
    </xdr:from>
    <xdr:ext cx="972000" cy="504000"/>
    <xdr:sp macro="" textlink="Einnahmen!C33">
      <xdr:nvSpPr>
        <xdr:cNvPr id="245" name="Gefaltete Ecke 244">
          <a:extLst>
            <a:ext uri="{FF2B5EF4-FFF2-40B4-BE49-F238E27FC236}">
              <a16:creationId xmlns:a16="http://schemas.microsoft.com/office/drawing/2014/main" id="{00000000-0008-0000-1200-0000F5000000}"/>
            </a:ext>
          </a:extLst>
        </xdr:cNvPr>
        <xdr:cNvSpPr/>
      </xdr:nvSpPr>
      <xdr:spPr>
        <a:xfrm>
          <a:off x="11577636" y="93440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FA09A7C-77D2-4E61-80D4-444AF7E4EDE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290511</xdr:colOff>
      <xdr:row>44</xdr:row>
      <xdr:rowOff>28574</xdr:rowOff>
    </xdr:from>
    <xdr:ext cx="972000" cy="504000"/>
    <xdr:sp macro="" textlink="Einnahmen!C34">
      <xdr:nvSpPr>
        <xdr:cNvPr id="246" name="Gefaltete Ecke 245">
          <a:extLst>
            <a:ext uri="{FF2B5EF4-FFF2-40B4-BE49-F238E27FC236}">
              <a16:creationId xmlns:a16="http://schemas.microsoft.com/office/drawing/2014/main" id="{00000000-0008-0000-1200-0000F6000000}"/>
            </a:ext>
          </a:extLst>
        </xdr:cNvPr>
        <xdr:cNvSpPr/>
      </xdr:nvSpPr>
      <xdr:spPr>
        <a:xfrm>
          <a:off x="12696824" y="876776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AFB26CB-45B4-4153-82A8-48FCD9C16A8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1804987</xdr:colOff>
      <xdr:row>44</xdr:row>
      <xdr:rowOff>100013</xdr:rowOff>
    </xdr:from>
    <xdr:ext cx="972000" cy="504000"/>
    <xdr:sp macro="" textlink="Einnahmen!C39">
      <xdr:nvSpPr>
        <xdr:cNvPr id="251" name="Gefaltete Ecke 250">
          <a:extLst>
            <a:ext uri="{FF2B5EF4-FFF2-40B4-BE49-F238E27FC236}">
              <a16:creationId xmlns:a16="http://schemas.microsoft.com/office/drawing/2014/main" id="{00000000-0008-0000-1200-0000FB000000}"/>
            </a:ext>
          </a:extLst>
        </xdr:cNvPr>
        <xdr:cNvSpPr/>
      </xdr:nvSpPr>
      <xdr:spPr>
        <a:xfrm>
          <a:off x="14211300" y="88392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538B3C7-D0AD-4210-BB7C-BB0F9A9FDE6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1843087</xdr:colOff>
      <xdr:row>13</xdr:row>
      <xdr:rowOff>140500</xdr:rowOff>
    </xdr:from>
    <xdr:ext cx="972000" cy="504000"/>
    <xdr:sp macro="" textlink="Kundenbeziehung!E11">
      <xdr:nvSpPr>
        <xdr:cNvPr id="271" name="Gefaltete Ecke 270">
          <a:extLst>
            <a:ext uri="{FF2B5EF4-FFF2-40B4-BE49-F238E27FC236}">
              <a16:creationId xmlns:a16="http://schemas.microsoft.com/office/drawing/2014/main" id="{00000000-0008-0000-1200-00000F010000}"/>
            </a:ext>
          </a:extLst>
        </xdr:cNvPr>
        <xdr:cNvSpPr/>
      </xdr:nvSpPr>
      <xdr:spPr>
        <a:xfrm>
          <a:off x="11339512" y="308848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C709307-3ABA-4F85-964B-D4E2323A3F5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20109</xdr:colOff>
      <xdr:row>30</xdr:row>
      <xdr:rowOff>77784</xdr:rowOff>
    </xdr:from>
    <xdr:ext cx="972000" cy="504000"/>
    <xdr:sp macro="" textlink="Distribution!E11">
      <xdr:nvSpPr>
        <xdr:cNvPr id="276" name="Gefaltete Ecke 275">
          <a:extLst>
            <a:ext uri="{FF2B5EF4-FFF2-40B4-BE49-F238E27FC236}">
              <a16:creationId xmlns:a16="http://schemas.microsoft.com/office/drawing/2014/main" id="{00000000-0008-0000-1200-000014010000}"/>
            </a:ext>
          </a:extLst>
        </xdr:cNvPr>
        <xdr:cNvSpPr/>
      </xdr:nvSpPr>
      <xdr:spPr>
        <a:xfrm>
          <a:off x="9516534" y="619759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31C0E1A-AE22-428D-881E-4200F6F4532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1069975</xdr:colOff>
      <xdr:row>30</xdr:row>
      <xdr:rowOff>133346</xdr:rowOff>
    </xdr:from>
    <xdr:ext cx="972000" cy="504000"/>
    <xdr:sp macro="" textlink="Distribution!E13">
      <xdr:nvSpPr>
        <xdr:cNvPr id="262" name="Gefaltete Ecke 261">
          <a:extLst>
            <a:ext uri="{FF2B5EF4-FFF2-40B4-BE49-F238E27FC236}">
              <a16:creationId xmlns:a16="http://schemas.microsoft.com/office/drawing/2014/main" id="{00000000-0008-0000-1200-000006010000}"/>
            </a:ext>
          </a:extLst>
        </xdr:cNvPr>
        <xdr:cNvSpPr/>
      </xdr:nvSpPr>
      <xdr:spPr>
        <a:xfrm>
          <a:off x="10566400" y="625315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2DD9A04-7D1A-4765-A40F-D4AA23874CB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385234</xdr:colOff>
      <xdr:row>32</xdr:row>
      <xdr:rowOff>116413</xdr:rowOff>
    </xdr:from>
    <xdr:ext cx="972000" cy="504000"/>
    <xdr:sp macro="" textlink="Distribution!E17">
      <xdr:nvSpPr>
        <xdr:cNvPr id="265" name="Gefaltete Ecke 264">
          <a:extLst>
            <a:ext uri="{FF2B5EF4-FFF2-40B4-BE49-F238E27FC236}">
              <a16:creationId xmlns:a16="http://schemas.microsoft.com/office/drawing/2014/main" id="{00000000-0008-0000-1200-000009010000}"/>
            </a:ext>
          </a:extLst>
        </xdr:cNvPr>
        <xdr:cNvSpPr/>
      </xdr:nvSpPr>
      <xdr:spPr>
        <a:xfrm>
          <a:off x="9881659" y="65981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217F103-26AF-441D-99FD-AD61C89FD52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147637</xdr:colOff>
      <xdr:row>33</xdr:row>
      <xdr:rowOff>139699</xdr:rowOff>
    </xdr:from>
    <xdr:ext cx="972000" cy="504000"/>
    <xdr:sp macro="" textlink="Kernkompetenzen!C15">
      <xdr:nvSpPr>
        <xdr:cNvPr id="99" name="Gefaltete Ecke 98">
          <a:extLst>
            <a:ext uri="{FF2B5EF4-FFF2-40B4-BE49-F238E27FC236}">
              <a16:creationId xmlns:a16="http://schemas.microsoft.com/office/drawing/2014/main" id="{00000000-0008-0000-1200-000063000000}"/>
            </a:ext>
          </a:extLst>
        </xdr:cNvPr>
        <xdr:cNvSpPr/>
      </xdr:nvSpPr>
      <xdr:spPr>
        <a:xfrm>
          <a:off x="3771900" y="680243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0CDAA5C-E672-4D3F-9B0A-2F2BC999192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296861</xdr:colOff>
      <xdr:row>16</xdr:row>
      <xdr:rowOff>122158</xdr:rowOff>
    </xdr:from>
    <xdr:ext cx="972000" cy="504000"/>
    <xdr:sp macro="" textlink="Kundenbeziehung!E16">
      <xdr:nvSpPr>
        <xdr:cNvPr id="261" name="Gefaltete Ecke 260">
          <a:extLst>
            <a:ext uri="{FF2B5EF4-FFF2-40B4-BE49-F238E27FC236}">
              <a16:creationId xmlns:a16="http://schemas.microsoft.com/office/drawing/2014/main" id="{00000000-0008-0000-1200-000005010000}"/>
            </a:ext>
          </a:extLst>
        </xdr:cNvPr>
        <xdr:cNvSpPr/>
      </xdr:nvSpPr>
      <xdr:spPr>
        <a:xfrm>
          <a:off x="9793286" y="361307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A08037F-5685-4B06-9A46-19EE8D86FE9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1909232</xdr:colOff>
      <xdr:row>16</xdr:row>
      <xdr:rowOff>25319</xdr:rowOff>
    </xdr:from>
    <xdr:ext cx="972000" cy="504000"/>
    <xdr:sp macro="" textlink="Kundenbeziehung!E20">
      <xdr:nvSpPr>
        <xdr:cNvPr id="283" name="Gefaltete Ecke 282">
          <a:extLst>
            <a:ext uri="{FF2B5EF4-FFF2-40B4-BE49-F238E27FC236}">
              <a16:creationId xmlns:a16="http://schemas.microsoft.com/office/drawing/2014/main" id="{00000000-0008-0000-1200-00001B010000}"/>
            </a:ext>
          </a:extLst>
        </xdr:cNvPr>
        <xdr:cNvSpPr/>
      </xdr:nvSpPr>
      <xdr:spPr>
        <a:xfrm>
          <a:off x="11405657" y="351623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0F23887-8B98-495A-A0D1-28A1E829C17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328085</xdr:colOff>
      <xdr:row>33</xdr:row>
      <xdr:rowOff>74433</xdr:rowOff>
    </xdr:from>
    <xdr:ext cx="972000" cy="504000"/>
    <xdr:sp macro="" textlink="Distribution!E16">
      <xdr:nvSpPr>
        <xdr:cNvPr id="284" name="Gefaltete Ecke 283">
          <a:extLst>
            <a:ext uri="{FF2B5EF4-FFF2-40B4-BE49-F238E27FC236}">
              <a16:creationId xmlns:a16="http://schemas.microsoft.com/office/drawing/2014/main" id="{00000000-0008-0000-1200-00001C010000}"/>
            </a:ext>
          </a:extLst>
        </xdr:cNvPr>
        <xdr:cNvSpPr/>
      </xdr:nvSpPr>
      <xdr:spPr>
        <a:xfrm>
          <a:off x="9824510" y="673717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DA1AB06-892A-49DA-A3C8-C3F72243B94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1855788</xdr:colOff>
      <xdr:row>32</xdr:row>
      <xdr:rowOff>122233</xdr:rowOff>
    </xdr:from>
    <xdr:ext cx="972000" cy="504000"/>
    <xdr:sp macro="" textlink="Distribution!E21">
      <xdr:nvSpPr>
        <xdr:cNvPr id="285" name="Gefaltete Ecke 284">
          <a:extLst>
            <a:ext uri="{FF2B5EF4-FFF2-40B4-BE49-F238E27FC236}">
              <a16:creationId xmlns:a16="http://schemas.microsoft.com/office/drawing/2014/main" id="{00000000-0008-0000-1200-00001D010000}"/>
            </a:ext>
          </a:extLst>
        </xdr:cNvPr>
        <xdr:cNvSpPr/>
      </xdr:nvSpPr>
      <xdr:spPr>
        <a:xfrm>
          <a:off x="11352213" y="660399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AEBB362-27FC-4E54-A5DD-769AF9AD9A4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75672</xdr:colOff>
      <xdr:row>11</xdr:row>
      <xdr:rowOff>155769</xdr:rowOff>
    </xdr:from>
    <xdr:ext cx="972000" cy="504000"/>
    <xdr:sp macro="" textlink="Kundenbeziehung!E9">
      <xdr:nvSpPr>
        <xdr:cNvPr id="269" name="Gefaltete Ecke 268">
          <a:extLst>
            <a:ext uri="{FF2B5EF4-FFF2-40B4-BE49-F238E27FC236}">
              <a16:creationId xmlns:a16="http://schemas.microsoft.com/office/drawing/2014/main" id="{00000000-0008-0000-1200-00000D010000}"/>
            </a:ext>
          </a:extLst>
        </xdr:cNvPr>
        <xdr:cNvSpPr/>
      </xdr:nvSpPr>
      <xdr:spPr>
        <a:xfrm>
          <a:off x="9572097" y="274180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6F32686-004C-4028-913B-12E3EF5EFD21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1594908</xdr:colOff>
      <xdr:row>8</xdr:row>
      <xdr:rowOff>86525</xdr:rowOff>
    </xdr:from>
    <xdr:ext cx="972000" cy="504000"/>
    <xdr:sp macro="" textlink="Kundenbeziehung!E7">
      <xdr:nvSpPr>
        <xdr:cNvPr id="259" name="Gefaltete Ecke 258">
          <a:extLst>
            <a:ext uri="{FF2B5EF4-FFF2-40B4-BE49-F238E27FC236}">
              <a16:creationId xmlns:a16="http://schemas.microsoft.com/office/drawing/2014/main" id="{00000000-0008-0000-1200-000003010000}"/>
            </a:ext>
          </a:extLst>
        </xdr:cNvPr>
        <xdr:cNvSpPr/>
      </xdr:nvSpPr>
      <xdr:spPr>
        <a:xfrm>
          <a:off x="11091333" y="212963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A94D7DF-A8D8-46C1-9957-FF08AF19DF3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Internet
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1809751</xdr:colOff>
      <xdr:row>25</xdr:row>
      <xdr:rowOff>9525</xdr:rowOff>
    </xdr:from>
    <xdr:ext cx="914399" cy="504360"/>
    <xdr:sp macro="" textlink="' '!A360">
      <xdr:nvSpPr>
        <xdr:cNvPr id="29" name="Gefaltete Ecke 28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/>
      </xdr:nvSpPr>
      <xdr:spPr>
        <a:xfrm>
          <a:off x="5284471" y="5396865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E8DDC930-B25F-48A6-AE59-47EE628125B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resources are essential?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1947861</xdr:colOff>
      <xdr:row>27</xdr:row>
      <xdr:rowOff>90488</xdr:rowOff>
    </xdr:from>
    <xdr:ext cx="972000" cy="504000"/>
    <xdr:sp macro="" textlink="Kernkompetenzen!C7">
      <xdr:nvSpPr>
        <xdr:cNvPr id="92" name="Gefaltete Ecke 91">
          <a:extLst>
            <a:ext uri="{FF2B5EF4-FFF2-40B4-BE49-F238E27FC236}">
              <a16:creationId xmlns:a16="http://schemas.microsoft.com/office/drawing/2014/main" id="{00000000-0008-0000-1200-00005C000000}"/>
            </a:ext>
          </a:extLst>
        </xdr:cNvPr>
        <xdr:cNvSpPr/>
      </xdr:nvSpPr>
      <xdr:spPr>
        <a:xfrm>
          <a:off x="5572124" y="566737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B7C6F47-2A91-4F02-9C92-E2E6F9260FA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Ressource 2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840103</xdr:colOff>
      <xdr:row>16</xdr:row>
      <xdr:rowOff>82867</xdr:rowOff>
    </xdr:from>
    <xdr:ext cx="972000" cy="504000"/>
    <xdr:sp macro="" textlink="Wertkette!C32">
      <xdr:nvSpPr>
        <xdr:cNvPr id="286" name="Gefaltete Ecke 90">
          <a:extLst>
            <a:ext uri="{FF2B5EF4-FFF2-40B4-BE49-F238E27FC236}">
              <a16:creationId xmlns:a16="http://schemas.microsoft.com/office/drawing/2014/main" id="{00000000-0008-0000-1200-00001E010000}"/>
            </a:ext>
          </a:extLst>
        </xdr:cNvPr>
        <xdr:cNvSpPr/>
      </xdr:nvSpPr>
      <xdr:spPr>
        <a:xfrm>
          <a:off x="4221478" y="369284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BAECF95-C050-4DBA-A305-8EA3681057CC}" type="TxLink">
            <a:rPr lang="en-US" sz="10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563880</xdr:colOff>
          <xdr:row>0</xdr:row>
          <xdr:rowOff>0</xdr:rowOff>
        </xdr:from>
        <xdr:to>
          <xdr:col>8</xdr:col>
          <xdr:colOff>0</xdr:colOff>
          <xdr:row>0</xdr:row>
          <xdr:rowOff>518160</xdr:rowOff>
        </xdr:to>
        <xdr:pic>
          <xdr:nvPicPr>
            <xdr:cNvPr id="279" name="Grafik 56">
              <a:extLst>
                <a:ext uri="{FF2B5EF4-FFF2-40B4-BE49-F238E27FC236}">
                  <a16:creationId xmlns:a16="http://schemas.microsoft.com/office/drawing/2014/main" id="{00000000-0008-0000-1200-000017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42579"/>
                </a:ext>
              </a:extLst>
            </xdr:cNvPicPr>
          </xdr:nvPicPr>
          <xdr:blipFill>
            <a:blip xmlns:r="http://schemas.openxmlformats.org/officeDocument/2006/relationships" r:embed="rId20"/>
            <a:srcRect/>
            <a:stretch>
              <a:fillRect/>
            </a:stretch>
          </xdr:blipFill>
          <xdr:spPr bwMode="auto">
            <a:xfrm>
              <a:off x="1245108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oneCellAnchor>
    <xdr:from>
      <xdr:col>2</xdr:col>
      <xdr:colOff>1666877</xdr:colOff>
      <xdr:row>33</xdr:row>
      <xdr:rowOff>136525</xdr:rowOff>
    </xdr:from>
    <xdr:ext cx="972000" cy="504000"/>
    <xdr:sp macro="" textlink="Stakeholder!C23">
      <xdr:nvSpPr>
        <xdr:cNvPr id="86" name="Gefaltete Ecke 85">
          <a:extLst>
            <a:ext uri="{FF2B5EF4-FFF2-40B4-BE49-F238E27FC236}">
              <a16:creationId xmlns:a16="http://schemas.microsoft.com/office/drawing/2014/main" id="{00000000-0008-0000-1200-000056000000}"/>
            </a:ext>
          </a:extLst>
        </xdr:cNvPr>
        <xdr:cNvSpPr/>
      </xdr:nvSpPr>
      <xdr:spPr>
        <a:xfrm>
          <a:off x="2381252" y="679926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0CEEB92-C8A0-4E89-9163-C03A7ABE7C62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1600202</xdr:colOff>
      <xdr:row>34</xdr:row>
      <xdr:rowOff>80962</xdr:rowOff>
    </xdr:from>
    <xdr:ext cx="972000" cy="504000"/>
    <xdr:sp macro="" textlink="Stakeholder!C22">
      <xdr:nvSpPr>
        <xdr:cNvPr id="83" name="Gefaltete Ecke 82">
          <a:extLst>
            <a:ext uri="{FF2B5EF4-FFF2-40B4-BE49-F238E27FC236}">
              <a16:creationId xmlns:a16="http://schemas.microsoft.com/office/drawing/2014/main" id="{00000000-0008-0000-1200-000053000000}"/>
            </a:ext>
          </a:extLst>
        </xdr:cNvPr>
        <xdr:cNvSpPr/>
      </xdr:nvSpPr>
      <xdr:spPr>
        <a:xfrm>
          <a:off x="2314577" y="69246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13C4F1E-EC9A-4614-AD12-76152ED0178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290514</xdr:colOff>
      <xdr:row>33</xdr:row>
      <xdr:rowOff>157161</xdr:rowOff>
    </xdr:from>
    <xdr:ext cx="972000" cy="504000"/>
    <xdr:sp macro="" textlink="Stakeholder!C19">
      <xdr:nvSpPr>
        <xdr:cNvPr id="80" name="Gefaltete Ecke 79">
          <a:extLst>
            <a:ext uri="{FF2B5EF4-FFF2-40B4-BE49-F238E27FC236}">
              <a16:creationId xmlns:a16="http://schemas.microsoft.com/office/drawing/2014/main" id="{00000000-0008-0000-1200-000050000000}"/>
            </a:ext>
          </a:extLst>
        </xdr:cNvPr>
        <xdr:cNvSpPr/>
      </xdr:nvSpPr>
      <xdr:spPr>
        <a:xfrm>
          <a:off x="1004889" y="681989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51BCDD7-63E2-493C-8390-CFA6802ECA5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214314</xdr:colOff>
      <xdr:row>34</xdr:row>
      <xdr:rowOff>109537</xdr:rowOff>
    </xdr:from>
    <xdr:ext cx="972000" cy="504000"/>
    <xdr:sp macro="" textlink="Stakeholder!C18">
      <xdr:nvSpPr>
        <xdr:cNvPr id="79" name="Gefaltete Ecke 78">
          <a:extLst>
            <a:ext uri="{FF2B5EF4-FFF2-40B4-BE49-F238E27FC236}">
              <a16:creationId xmlns:a16="http://schemas.microsoft.com/office/drawing/2014/main" id="{00000000-0008-0000-1200-00004F000000}"/>
            </a:ext>
          </a:extLst>
        </xdr:cNvPr>
        <xdr:cNvSpPr/>
      </xdr:nvSpPr>
      <xdr:spPr>
        <a:xfrm>
          <a:off x="928689" y="695325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FBD4257-AB12-4E9C-BF00-88012445F15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1163955</xdr:colOff>
      <xdr:row>14</xdr:row>
      <xdr:rowOff>114299</xdr:rowOff>
    </xdr:from>
    <xdr:ext cx="972000" cy="504000"/>
    <xdr:sp macro="" textlink="Wertkette!C28">
      <xdr:nvSpPr>
        <xdr:cNvPr id="87" name="Gefaltete Ecke 86"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SpPr/>
      </xdr:nvSpPr>
      <xdr:spPr>
        <a:xfrm>
          <a:off x="4788218" y="324326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90F80FB-D02F-47F2-8ABF-D83C5277184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249553</xdr:colOff>
      <xdr:row>18</xdr:row>
      <xdr:rowOff>33338</xdr:rowOff>
    </xdr:from>
    <xdr:ext cx="972000" cy="504000"/>
    <xdr:sp macro="" textlink="Wertkette!C31">
      <xdr:nvSpPr>
        <xdr:cNvPr id="280" name="Gefaltete Ecke 90">
          <a:extLst>
            <a:ext uri="{FF2B5EF4-FFF2-40B4-BE49-F238E27FC236}">
              <a16:creationId xmlns:a16="http://schemas.microsoft.com/office/drawing/2014/main" id="{00000000-0008-0000-1200-000018010000}"/>
            </a:ext>
          </a:extLst>
        </xdr:cNvPr>
        <xdr:cNvSpPr/>
      </xdr:nvSpPr>
      <xdr:spPr>
        <a:xfrm>
          <a:off x="3873816" y="38862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E410C4C-D410-4CAB-9F9B-C91860FB4C16}" type="TxLink">
            <a:rPr lang="en-US" sz="10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110489</xdr:colOff>
      <xdr:row>18</xdr:row>
      <xdr:rowOff>164784</xdr:rowOff>
    </xdr:from>
    <xdr:ext cx="972000" cy="504000"/>
    <xdr:sp macro="" textlink="Wertkette!C30">
      <xdr:nvSpPr>
        <xdr:cNvPr id="91" name="Gefaltete Ecke 90">
          <a:extLst>
            <a:ext uri="{FF2B5EF4-FFF2-40B4-BE49-F238E27FC236}">
              <a16:creationId xmlns:a16="http://schemas.microsoft.com/office/drawing/2014/main" id="{00000000-0008-0000-1200-00005B000000}"/>
            </a:ext>
          </a:extLst>
        </xdr:cNvPr>
        <xdr:cNvSpPr/>
      </xdr:nvSpPr>
      <xdr:spPr>
        <a:xfrm>
          <a:off x="3734752" y="401764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BBF90A2-17FA-407F-B3D1-51C8CF5B640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39686</xdr:colOff>
      <xdr:row>34</xdr:row>
      <xdr:rowOff>104774</xdr:rowOff>
    </xdr:from>
    <xdr:ext cx="972000" cy="504000"/>
    <xdr:sp macro="" textlink="Kernkompetenzen!C14">
      <xdr:nvSpPr>
        <xdr:cNvPr id="100" name="Gefaltete Ecke 99">
          <a:extLst>
            <a:ext uri="{FF2B5EF4-FFF2-40B4-BE49-F238E27FC236}">
              <a16:creationId xmlns:a16="http://schemas.microsoft.com/office/drawing/2014/main" id="{00000000-0008-0000-1200-000064000000}"/>
            </a:ext>
          </a:extLst>
        </xdr:cNvPr>
        <xdr:cNvSpPr/>
      </xdr:nvSpPr>
      <xdr:spPr>
        <a:xfrm>
          <a:off x="3663949" y="694848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0C5601AE-8BA4-4720-AF90-BEAB800AACE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1047749</xdr:colOff>
      <xdr:row>28</xdr:row>
      <xdr:rowOff>166687</xdr:rowOff>
    </xdr:from>
    <xdr:ext cx="972000" cy="504000"/>
    <xdr:sp macro="" textlink="Kernkompetenzen!C9">
      <xdr:nvSpPr>
        <xdr:cNvPr id="53" name="Gefaltete Ecke 52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SpPr/>
      </xdr:nvSpPr>
      <xdr:spPr>
        <a:xfrm>
          <a:off x="4672012" y="592455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5C61E92-220E-490E-AA5F-8BF0110AAE7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1928811</xdr:colOff>
      <xdr:row>30</xdr:row>
      <xdr:rowOff>109538</xdr:rowOff>
    </xdr:from>
    <xdr:ext cx="972000" cy="504000"/>
    <xdr:sp macro="" textlink="Kernkompetenzen!C11">
      <xdr:nvSpPr>
        <xdr:cNvPr id="96" name="Gefaltete Ecke 95">
          <a:extLst>
            <a:ext uri="{FF2B5EF4-FFF2-40B4-BE49-F238E27FC236}">
              <a16:creationId xmlns:a16="http://schemas.microsoft.com/office/drawing/2014/main" id="{00000000-0008-0000-1200-000060000000}"/>
            </a:ext>
          </a:extLst>
        </xdr:cNvPr>
        <xdr:cNvSpPr/>
      </xdr:nvSpPr>
      <xdr:spPr>
        <a:xfrm>
          <a:off x="5553074" y="622935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06D8BE6-1D7E-4D03-A5BE-2D259D07518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1943099</xdr:colOff>
      <xdr:row>33</xdr:row>
      <xdr:rowOff>47626</xdr:rowOff>
    </xdr:from>
    <xdr:ext cx="972000" cy="504000"/>
    <xdr:sp macro="" textlink="Kernkompetenzen!C12">
      <xdr:nvSpPr>
        <xdr:cNvPr id="98" name="Gefaltete Ecke 97">
          <a:extLst>
            <a:ext uri="{FF2B5EF4-FFF2-40B4-BE49-F238E27FC236}">
              <a16:creationId xmlns:a16="http://schemas.microsoft.com/office/drawing/2014/main" id="{00000000-0008-0000-1200-000062000000}"/>
            </a:ext>
          </a:extLst>
        </xdr:cNvPr>
        <xdr:cNvSpPr/>
      </xdr:nvSpPr>
      <xdr:spPr>
        <a:xfrm>
          <a:off x="5567362" y="671036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F2824F6-E765-4F18-B918-1E6193395BD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1271587</xdr:colOff>
      <xdr:row>34</xdr:row>
      <xdr:rowOff>123825</xdr:rowOff>
    </xdr:from>
    <xdr:ext cx="972000" cy="504000"/>
    <xdr:sp macro="" textlink="Kernkompetenzen!C13">
      <xdr:nvSpPr>
        <xdr:cNvPr id="97" name="Gefaltete Ecke 96">
          <a:extLst>
            <a:ext uri="{FF2B5EF4-FFF2-40B4-BE49-F238E27FC236}">
              <a16:creationId xmlns:a16="http://schemas.microsoft.com/office/drawing/2014/main" id="{00000000-0008-0000-1200-000061000000}"/>
            </a:ext>
          </a:extLst>
        </xdr:cNvPr>
        <xdr:cNvSpPr/>
      </xdr:nvSpPr>
      <xdr:spPr>
        <a:xfrm>
          <a:off x="4895850" y="696753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7ED2AD2C-573A-4D1C-B102-38D68599E7F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247649</xdr:colOff>
      <xdr:row>32</xdr:row>
      <xdr:rowOff>146050</xdr:rowOff>
    </xdr:from>
    <xdr:ext cx="972000" cy="504000"/>
    <xdr:sp macro="" textlink="Produkte!C24">
      <xdr:nvSpPr>
        <xdr:cNvPr id="191" name="Gefaltete Ecke 190">
          <a:extLst>
            <a:ext uri="{FF2B5EF4-FFF2-40B4-BE49-F238E27FC236}">
              <a16:creationId xmlns:a16="http://schemas.microsoft.com/office/drawing/2014/main" id="{00000000-0008-0000-1200-0000BF000000}"/>
            </a:ext>
          </a:extLst>
        </xdr:cNvPr>
        <xdr:cNvSpPr/>
      </xdr:nvSpPr>
      <xdr:spPr>
        <a:xfrm>
          <a:off x="8262937" y="662781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C479D5E-4768-4E36-971B-DF05086A409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152399</xdr:colOff>
      <xdr:row>33</xdr:row>
      <xdr:rowOff>106363</xdr:rowOff>
    </xdr:from>
    <xdr:ext cx="972000" cy="504000"/>
    <xdr:sp macro="" textlink="Produkte!C23">
      <xdr:nvSpPr>
        <xdr:cNvPr id="190" name="Gefaltete Ecke 189">
          <a:extLst>
            <a:ext uri="{FF2B5EF4-FFF2-40B4-BE49-F238E27FC236}">
              <a16:creationId xmlns:a16="http://schemas.microsoft.com/office/drawing/2014/main" id="{00000000-0008-0000-1200-0000BE000000}"/>
            </a:ext>
          </a:extLst>
        </xdr:cNvPr>
        <xdr:cNvSpPr/>
      </xdr:nvSpPr>
      <xdr:spPr>
        <a:xfrm>
          <a:off x="8167687" y="6769101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D4ECEB2-7071-4F3A-858D-D2AB28E646B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52386</xdr:colOff>
      <xdr:row>34</xdr:row>
      <xdr:rowOff>66676</xdr:rowOff>
    </xdr:from>
    <xdr:ext cx="972000" cy="504000"/>
    <xdr:sp macro="" textlink="Produkte!C22">
      <xdr:nvSpPr>
        <xdr:cNvPr id="189" name="Gefaltete Ecke 188">
          <a:extLst>
            <a:ext uri="{FF2B5EF4-FFF2-40B4-BE49-F238E27FC236}">
              <a16:creationId xmlns:a16="http://schemas.microsoft.com/office/drawing/2014/main" id="{00000000-0008-0000-1200-0000BD000000}"/>
            </a:ext>
          </a:extLst>
        </xdr:cNvPr>
        <xdr:cNvSpPr/>
      </xdr:nvSpPr>
      <xdr:spPr>
        <a:xfrm>
          <a:off x="8067674" y="691038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CBB6DC9-33AE-47AD-BEBF-1B8F0EAE788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371474</xdr:colOff>
      <xdr:row>32</xdr:row>
      <xdr:rowOff>125412</xdr:rowOff>
    </xdr:from>
    <xdr:ext cx="972000" cy="504000"/>
    <xdr:sp macro="" textlink="Produkte!C20">
      <xdr:nvSpPr>
        <xdr:cNvPr id="187" name="Gefaltete Ecke 186">
          <a:extLst>
            <a:ext uri="{FF2B5EF4-FFF2-40B4-BE49-F238E27FC236}">
              <a16:creationId xmlns:a16="http://schemas.microsoft.com/office/drawing/2014/main" id="{00000000-0008-0000-1200-0000BB000000}"/>
            </a:ext>
          </a:extLst>
        </xdr:cNvPr>
        <xdr:cNvSpPr/>
      </xdr:nvSpPr>
      <xdr:spPr>
        <a:xfrm>
          <a:off x="6905624" y="660717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33C9BC6-8565-4747-8475-E7FD0FB954B5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266700</xdr:colOff>
      <xdr:row>33</xdr:row>
      <xdr:rowOff>88900</xdr:rowOff>
    </xdr:from>
    <xdr:ext cx="972000" cy="504000"/>
    <xdr:sp macro="" textlink="Produkte!C19">
      <xdr:nvSpPr>
        <xdr:cNvPr id="186" name="Gefaltete Ecke 185">
          <a:extLst>
            <a:ext uri="{FF2B5EF4-FFF2-40B4-BE49-F238E27FC236}">
              <a16:creationId xmlns:a16="http://schemas.microsoft.com/office/drawing/2014/main" id="{00000000-0008-0000-1200-0000BA000000}"/>
            </a:ext>
          </a:extLst>
        </xdr:cNvPr>
        <xdr:cNvSpPr/>
      </xdr:nvSpPr>
      <xdr:spPr>
        <a:xfrm>
          <a:off x="6800850" y="675163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7C8BC29-29A4-4DB6-8D83-2ACCA1FA559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185737</xdr:colOff>
      <xdr:row>34</xdr:row>
      <xdr:rowOff>52387</xdr:rowOff>
    </xdr:from>
    <xdr:ext cx="972000" cy="504000"/>
    <xdr:sp macro="" textlink="Produkte!C18">
      <xdr:nvSpPr>
        <xdr:cNvPr id="185" name="Gefaltete Ecke 184">
          <a:extLst>
            <a:ext uri="{FF2B5EF4-FFF2-40B4-BE49-F238E27FC236}">
              <a16:creationId xmlns:a16="http://schemas.microsoft.com/office/drawing/2014/main" id="{00000000-0008-0000-1200-0000B9000000}"/>
            </a:ext>
          </a:extLst>
        </xdr:cNvPr>
        <xdr:cNvSpPr/>
      </xdr:nvSpPr>
      <xdr:spPr>
        <a:xfrm>
          <a:off x="6719887" y="689610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96C01E3-2392-4389-8A50-DCA873AE8F0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295274</xdr:colOff>
      <xdr:row>45</xdr:row>
      <xdr:rowOff>95251</xdr:rowOff>
    </xdr:from>
    <xdr:ext cx="972000" cy="504000"/>
    <xdr:sp macro="" textlink="Kosten!C38">
      <xdr:nvSpPr>
        <xdr:cNvPr id="228" name="Gefaltete Ecke 227">
          <a:extLst>
            <a:ext uri="{FF2B5EF4-FFF2-40B4-BE49-F238E27FC236}">
              <a16:creationId xmlns:a16="http://schemas.microsoft.com/office/drawing/2014/main" id="{00000000-0008-0000-1200-0000E4000000}"/>
            </a:ext>
          </a:extLst>
        </xdr:cNvPr>
        <xdr:cNvSpPr/>
      </xdr:nvSpPr>
      <xdr:spPr>
        <a:xfrm>
          <a:off x="6829424" y="90154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1D7C432-BDB7-44A4-A746-4ED632B923E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209550</xdr:colOff>
      <xdr:row>46</xdr:row>
      <xdr:rowOff>47626</xdr:rowOff>
    </xdr:from>
    <xdr:ext cx="972000" cy="504000"/>
    <xdr:sp macro="" textlink="Kosten!C37">
      <xdr:nvSpPr>
        <xdr:cNvPr id="227" name="Gefaltete Ecke 226">
          <a:extLst>
            <a:ext uri="{FF2B5EF4-FFF2-40B4-BE49-F238E27FC236}">
              <a16:creationId xmlns:a16="http://schemas.microsoft.com/office/drawing/2014/main" id="{00000000-0008-0000-1200-0000E3000000}"/>
            </a:ext>
          </a:extLst>
        </xdr:cNvPr>
        <xdr:cNvSpPr/>
      </xdr:nvSpPr>
      <xdr:spPr>
        <a:xfrm>
          <a:off x="6743700" y="914876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40895CC-A164-4E0D-BEDB-34BC782DA9C7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109538</xdr:colOff>
      <xdr:row>47</xdr:row>
      <xdr:rowOff>1</xdr:rowOff>
    </xdr:from>
    <xdr:ext cx="972000" cy="504000"/>
    <xdr:sp macro="" textlink="Kosten!C36">
      <xdr:nvSpPr>
        <xdr:cNvPr id="226" name="Gefaltete Ecke 225">
          <a:extLst>
            <a:ext uri="{FF2B5EF4-FFF2-40B4-BE49-F238E27FC236}">
              <a16:creationId xmlns:a16="http://schemas.microsoft.com/office/drawing/2014/main" id="{00000000-0008-0000-1200-0000E2000000}"/>
            </a:ext>
          </a:extLst>
        </xdr:cNvPr>
        <xdr:cNvSpPr/>
      </xdr:nvSpPr>
      <xdr:spPr>
        <a:xfrm>
          <a:off x="6643688" y="92821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8CE7D93-74A8-4292-86CB-26E8BE53B88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2905124</xdr:colOff>
      <xdr:row>47</xdr:row>
      <xdr:rowOff>133351</xdr:rowOff>
    </xdr:from>
    <xdr:ext cx="972000" cy="504000"/>
    <xdr:sp macro="" textlink="Kosten!C35">
      <xdr:nvSpPr>
        <xdr:cNvPr id="225" name="Gefaltete Ecke 224">
          <a:extLst>
            <a:ext uri="{FF2B5EF4-FFF2-40B4-BE49-F238E27FC236}">
              <a16:creationId xmlns:a16="http://schemas.microsoft.com/office/drawing/2014/main" id="{00000000-0008-0000-1200-0000E1000000}"/>
            </a:ext>
          </a:extLst>
        </xdr:cNvPr>
        <xdr:cNvSpPr/>
      </xdr:nvSpPr>
      <xdr:spPr>
        <a:xfrm>
          <a:off x="6529387" y="941546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D6684DD-A289-46D4-833A-64143701CC6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1724024</xdr:colOff>
      <xdr:row>45</xdr:row>
      <xdr:rowOff>58341</xdr:rowOff>
    </xdr:from>
    <xdr:ext cx="972000" cy="504000"/>
    <xdr:sp macro="" textlink="Einnahmen!C38">
      <xdr:nvSpPr>
        <xdr:cNvPr id="250" name="Gefaltete Ecke 249">
          <a:extLst>
            <a:ext uri="{FF2B5EF4-FFF2-40B4-BE49-F238E27FC236}">
              <a16:creationId xmlns:a16="http://schemas.microsoft.com/office/drawing/2014/main" id="{00000000-0008-0000-1200-0000FA000000}"/>
            </a:ext>
          </a:extLst>
        </xdr:cNvPr>
        <xdr:cNvSpPr/>
      </xdr:nvSpPr>
      <xdr:spPr>
        <a:xfrm>
          <a:off x="14130337" y="897850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DCF9430E-29BF-4DB9-8F56-EB732BB11B3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1614486</xdr:colOff>
      <xdr:row>46</xdr:row>
      <xdr:rowOff>16669</xdr:rowOff>
    </xdr:from>
    <xdr:ext cx="972000" cy="504000"/>
    <xdr:sp macro="" textlink="Einnahmen!C37">
      <xdr:nvSpPr>
        <xdr:cNvPr id="249" name="Gefaltete Ecke 248">
          <a:extLst>
            <a:ext uri="{FF2B5EF4-FFF2-40B4-BE49-F238E27FC236}">
              <a16:creationId xmlns:a16="http://schemas.microsoft.com/office/drawing/2014/main" id="{00000000-0008-0000-1200-0000F9000000}"/>
            </a:ext>
          </a:extLst>
        </xdr:cNvPr>
        <xdr:cNvSpPr/>
      </xdr:nvSpPr>
      <xdr:spPr>
        <a:xfrm>
          <a:off x="14020799" y="911780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C9F36D3-BFB6-46B1-82B4-557F47F983D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1514474</xdr:colOff>
      <xdr:row>46</xdr:row>
      <xdr:rowOff>155972</xdr:rowOff>
    </xdr:from>
    <xdr:ext cx="972000" cy="504000"/>
    <xdr:sp macro="" textlink="Einnahmen!C36">
      <xdr:nvSpPr>
        <xdr:cNvPr id="248" name="Gefaltete Ecke 247">
          <a:extLst>
            <a:ext uri="{FF2B5EF4-FFF2-40B4-BE49-F238E27FC236}">
              <a16:creationId xmlns:a16="http://schemas.microsoft.com/office/drawing/2014/main" id="{00000000-0008-0000-1200-0000F8000000}"/>
            </a:ext>
          </a:extLst>
        </xdr:cNvPr>
        <xdr:cNvSpPr/>
      </xdr:nvSpPr>
      <xdr:spPr>
        <a:xfrm>
          <a:off x="13920787" y="925711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A3AF674-DC7F-46DF-9F2F-4CDB6A9F563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1414462</xdr:colOff>
      <xdr:row>47</xdr:row>
      <xdr:rowOff>114301</xdr:rowOff>
    </xdr:from>
    <xdr:ext cx="972000" cy="504000"/>
    <xdr:sp macro="" textlink="Einnahmen!C35">
      <xdr:nvSpPr>
        <xdr:cNvPr id="247" name="Gefaltete Ecke 246">
          <a:extLst>
            <a:ext uri="{FF2B5EF4-FFF2-40B4-BE49-F238E27FC236}">
              <a16:creationId xmlns:a16="http://schemas.microsoft.com/office/drawing/2014/main" id="{00000000-0008-0000-1200-0000F7000000}"/>
            </a:ext>
          </a:extLst>
        </xdr:cNvPr>
        <xdr:cNvSpPr/>
      </xdr:nvSpPr>
      <xdr:spPr>
        <a:xfrm>
          <a:off x="13820775" y="93964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AB9BB02-EB3F-42F3-8BE0-256E1F656988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1695448</xdr:colOff>
      <xdr:row>31</xdr:row>
      <xdr:rowOff>96837</xdr:rowOff>
    </xdr:from>
    <xdr:ext cx="972000" cy="504000"/>
    <xdr:sp macro="" textlink="Kunden!C24">
      <xdr:nvSpPr>
        <xdr:cNvPr id="213" name="Gefaltete Ecke 212">
          <a:extLst>
            <a:ext uri="{FF2B5EF4-FFF2-40B4-BE49-F238E27FC236}">
              <a16:creationId xmlns:a16="http://schemas.microsoft.com/office/drawing/2014/main" id="{00000000-0008-0000-1200-0000D5000000}"/>
            </a:ext>
          </a:extLst>
        </xdr:cNvPr>
        <xdr:cNvSpPr/>
      </xdr:nvSpPr>
      <xdr:spPr>
        <a:xfrm>
          <a:off x="14101761" y="63976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6D23F7D-E6E9-4A12-8E7D-AA2D78C9D5A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1624011</xdr:colOff>
      <xdr:row>32</xdr:row>
      <xdr:rowOff>55562</xdr:rowOff>
    </xdr:from>
    <xdr:ext cx="972000" cy="504000"/>
    <xdr:sp macro="" textlink="Kunden!C23">
      <xdr:nvSpPr>
        <xdr:cNvPr id="209" name="Gefaltete Ecke 208">
          <a:extLst>
            <a:ext uri="{FF2B5EF4-FFF2-40B4-BE49-F238E27FC236}">
              <a16:creationId xmlns:a16="http://schemas.microsoft.com/office/drawing/2014/main" id="{00000000-0008-0000-1200-0000D1000000}"/>
            </a:ext>
          </a:extLst>
        </xdr:cNvPr>
        <xdr:cNvSpPr/>
      </xdr:nvSpPr>
      <xdr:spPr>
        <a:xfrm>
          <a:off x="14030324" y="65373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19333168-F951-4314-A4CA-D39CF2DF0FB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1528761</xdr:colOff>
      <xdr:row>33</xdr:row>
      <xdr:rowOff>14287</xdr:rowOff>
    </xdr:from>
    <xdr:ext cx="972000" cy="504000"/>
    <xdr:sp macro="" textlink="Kunden!C22">
      <xdr:nvSpPr>
        <xdr:cNvPr id="208" name="Gefaltete Ecke 207">
          <a:extLst>
            <a:ext uri="{FF2B5EF4-FFF2-40B4-BE49-F238E27FC236}">
              <a16:creationId xmlns:a16="http://schemas.microsoft.com/office/drawing/2014/main" id="{00000000-0008-0000-1200-0000D0000000}"/>
            </a:ext>
          </a:extLst>
        </xdr:cNvPr>
        <xdr:cNvSpPr/>
      </xdr:nvSpPr>
      <xdr:spPr>
        <a:xfrm>
          <a:off x="13935074" y="667702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F46E28D1-6E75-4F01-801A-4B1D12E7F1C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333374</xdr:colOff>
      <xdr:row>33</xdr:row>
      <xdr:rowOff>22226</xdr:rowOff>
    </xdr:from>
    <xdr:ext cx="972000" cy="504000"/>
    <xdr:sp macro="" textlink="Kunden!C20">
      <xdr:nvSpPr>
        <xdr:cNvPr id="206" name="Gefaltete Ecke 205">
          <a:extLst>
            <a:ext uri="{FF2B5EF4-FFF2-40B4-BE49-F238E27FC236}">
              <a16:creationId xmlns:a16="http://schemas.microsoft.com/office/drawing/2014/main" id="{00000000-0008-0000-1200-0000CE000000}"/>
            </a:ext>
          </a:extLst>
        </xdr:cNvPr>
        <xdr:cNvSpPr/>
      </xdr:nvSpPr>
      <xdr:spPr>
        <a:xfrm>
          <a:off x="12739687" y="668496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4AE33EEB-C57F-45D3-B92D-B8D88D80DFD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252412</xdr:colOff>
      <xdr:row>33</xdr:row>
      <xdr:rowOff>158751</xdr:rowOff>
    </xdr:from>
    <xdr:ext cx="972000" cy="504000"/>
    <xdr:sp macro="" textlink="Kunden!C19">
      <xdr:nvSpPr>
        <xdr:cNvPr id="205" name="Gefaltete Ecke 204">
          <a:extLst>
            <a:ext uri="{FF2B5EF4-FFF2-40B4-BE49-F238E27FC236}">
              <a16:creationId xmlns:a16="http://schemas.microsoft.com/office/drawing/2014/main" id="{00000000-0008-0000-1200-0000CD000000}"/>
            </a:ext>
          </a:extLst>
        </xdr:cNvPr>
        <xdr:cNvSpPr/>
      </xdr:nvSpPr>
      <xdr:spPr>
        <a:xfrm>
          <a:off x="12658725" y="682148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98C476A2-1B4D-4BFF-9086-FBA93DCBC7E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104775</xdr:colOff>
      <xdr:row>34</xdr:row>
      <xdr:rowOff>114301</xdr:rowOff>
    </xdr:from>
    <xdr:ext cx="972000" cy="504000"/>
    <xdr:sp macro="" textlink="Kunden!C18">
      <xdr:nvSpPr>
        <xdr:cNvPr id="204" name="Gefaltete Ecke 203">
          <a:extLst>
            <a:ext uri="{FF2B5EF4-FFF2-40B4-BE49-F238E27FC236}">
              <a16:creationId xmlns:a16="http://schemas.microsoft.com/office/drawing/2014/main" id="{00000000-0008-0000-1200-0000CC000000}"/>
            </a:ext>
          </a:extLst>
        </xdr:cNvPr>
        <xdr:cNvSpPr/>
      </xdr:nvSpPr>
      <xdr:spPr>
        <a:xfrm>
          <a:off x="12511088" y="695801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EC85CD3-0ED3-4AA3-8058-859BC648E913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1774825</xdr:colOff>
      <xdr:row>33</xdr:row>
      <xdr:rowOff>55811</xdr:rowOff>
    </xdr:from>
    <xdr:ext cx="972000" cy="563566"/>
    <xdr:sp macro="" textlink="Distribution!E20">
      <xdr:nvSpPr>
        <xdr:cNvPr id="267" name="Gefaltete Ecke 266">
          <a:extLst>
            <a:ext uri="{FF2B5EF4-FFF2-40B4-BE49-F238E27FC236}">
              <a16:creationId xmlns:a16="http://schemas.microsoft.com/office/drawing/2014/main" id="{00000000-0008-0000-1200-00000B010000}"/>
            </a:ext>
          </a:extLst>
        </xdr:cNvPr>
        <xdr:cNvSpPr/>
      </xdr:nvSpPr>
      <xdr:spPr>
        <a:xfrm>
          <a:off x="11271250" y="6718549"/>
          <a:ext cx="972000" cy="56356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6DCCFFC5-136D-4B05-B7AB-22518AB5B40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1698097</xdr:colOff>
      <xdr:row>34</xdr:row>
      <xdr:rowOff>48955</xdr:rowOff>
    </xdr:from>
    <xdr:ext cx="972000" cy="504000"/>
    <xdr:sp macro="" textlink="Distribution!E19">
      <xdr:nvSpPr>
        <xdr:cNvPr id="266" name="Gefaltete Ecke 265">
          <a:extLst>
            <a:ext uri="{FF2B5EF4-FFF2-40B4-BE49-F238E27FC236}">
              <a16:creationId xmlns:a16="http://schemas.microsoft.com/office/drawing/2014/main" id="{00000000-0008-0000-1200-00000A010000}"/>
            </a:ext>
          </a:extLst>
        </xdr:cNvPr>
        <xdr:cNvSpPr/>
      </xdr:nvSpPr>
      <xdr:spPr>
        <a:xfrm>
          <a:off x="11194522" y="689266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4EF922A2-62CC-4E59-A556-998E02EF6333}" type="TxLink">
            <a:rPr lang="en-US" sz="9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en-US" sz="90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1608139</xdr:colOff>
      <xdr:row>34</xdr:row>
      <xdr:rowOff>163507</xdr:rowOff>
    </xdr:from>
    <xdr:ext cx="972000" cy="504000"/>
    <xdr:sp macro="" textlink="Distribution!E18">
      <xdr:nvSpPr>
        <xdr:cNvPr id="268" name="Gefaltete Ecke 267">
          <a:extLst>
            <a:ext uri="{FF2B5EF4-FFF2-40B4-BE49-F238E27FC236}">
              <a16:creationId xmlns:a16="http://schemas.microsoft.com/office/drawing/2014/main" id="{00000000-0008-0000-1200-00000C010000}"/>
            </a:ext>
          </a:extLst>
        </xdr:cNvPr>
        <xdr:cNvSpPr/>
      </xdr:nvSpPr>
      <xdr:spPr>
        <a:xfrm>
          <a:off x="11104564" y="700722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04A0B10-6A00-4C30-A1EE-FB5361EF14BD}" type="TxLink">
            <a:rPr lang="en-US" sz="9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en-US" sz="90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228071</xdr:colOff>
      <xdr:row>34</xdr:row>
      <xdr:rowOff>32453</xdr:rowOff>
    </xdr:from>
    <xdr:ext cx="972000" cy="504000"/>
    <xdr:sp macro="" textlink="Distribution!E15">
      <xdr:nvSpPr>
        <xdr:cNvPr id="263" name="Gefaltete Ecke 262">
          <a:extLst>
            <a:ext uri="{FF2B5EF4-FFF2-40B4-BE49-F238E27FC236}">
              <a16:creationId xmlns:a16="http://schemas.microsoft.com/office/drawing/2014/main" id="{00000000-0008-0000-1200-000007010000}"/>
            </a:ext>
          </a:extLst>
        </xdr:cNvPr>
        <xdr:cNvSpPr/>
      </xdr:nvSpPr>
      <xdr:spPr>
        <a:xfrm>
          <a:off x="9724496" y="6876166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0111706-B0D4-4B74-87DE-3CC9B979A3C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172509</xdr:colOff>
      <xdr:row>34</xdr:row>
      <xdr:rowOff>171447</xdr:rowOff>
    </xdr:from>
    <xdr:ext cx="972000" cy="504000"/>
    <xdr:sp macro="" textlink="Distribution!E14">
      <xdr:nvSpPr>
        <xdr:cNvPr id="264" name="Gefaltete Ecke 263">
          <a:extLst>
            <a:ext uri="{FF2B5EF4-FFF2-40B4-BE49-F238E27FC236}">
              <a16:creationId xmlns:a16="http://schemas.microsoft.com/office/drawing/2014/main" id="{00000000-0008-0000-1200-000008010000}"/>
            </a:ext>
          </a:extLst>
        </xdr:cNvPr>
        <xdr:cNvSpPr/>
      </xdr:nvSpPr>
      <xdr:spPr>
        <a:xfrm>
          <a:off x="9668934" y="701516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4FA3369B-1F75-4155-B7E1-73BA5421040B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1041399</xdr:colOff>
      <xdr:row>27</xdr:row>
      <xdr:rowOff>139697</xdr:rowOff>
    </xdr:from>
    <xdr:ext cx="972000" cy="504000"/>
    <xdr:sp macro="" textlink="Distribution!E10">
      <xdr:nvSpPr>
        <xdr:cNvPr id="57" name="Gefaltete Ecke 56">
          <a:extLst>
            <a:ext uri="{FF2B5EF4-FFF2-40B4-BE49-F238E27FC236}">
              <a16:creationId xmlns:a16="http://schemas.microsoft.com/office/drawing/2014/main" id="{00000000-0008-0000-1200-000039000000}"/>
            </a:ext>
          </a:extLst>
        </xdr:cNvPr>
        <xdr:cNvSpPr/>
      </xdr:nvSpPr>
      <xdr:spPr>
        <a:xfrm>
          <a:off x="10537824" y="5716585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BED785CB-C337-47C9-8E18-74AB7C17CCBE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1818745</xdr:colOff>
      <xdr:row>16</xdr:row>
      <xdr:rowOff>158669</xdr:rowOff>
    </xdr:from>
    <xdr:ext cx="972000" cy="504000"/>
    <xdr:sp macro="" textlink="Kundenbeziehung!E19">
      <xdr:nvSpPr>
        <xdr:cNvPr id="282" name="Gefaltete Ecke 281">
          <a:extLst>
            <a:ext uri="{FF2B5EF4-FFF2-40B4-BE49-F238E27FC236}">
              <a16:creationId xmlns:a16="http://schemas.microsoft.com/office/drawing/2014/main" id="{00000000-0008-0000-1200-00001A010000}"/>
            </a:ext>
          </a:extLst>
        </xdr:cNvPr>
        <xdr:cNvSpPr/>
      </xdr:nvSpPr>
      <xdr:spPr>
        <a:xfrm>
          <a:off x="11315170" y="364958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52D72A5-CE23-4134-B171-ED44866125AA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1723496</xdr:colOff>
      <xdr:row>17</xdr:row>
      <xdr:rowOff>111044</xdr:rowOff>
    </xdr:from>
    <xdr:ext cx="972000" cy="504000"/>
    <xdr:sp macro="" textlink="Kundenbeziehung!E18">
      <xdr:nvSpPr>
        <xdr:cNvPr id="281" name="Gefaltete Ecke 280">
          <a:extLst>
            <a:ext uri="{FF2B5EF4-FFF2-40B4-BE49-F238E27FC236}">
              <a16:creationId xmlns:a16="http://schemas.microsoft.com/office/drawing/2014/main" id="{00000000-0008-0000-1200-000019010000}"/>
            </a:ext>
          </a:extLst>
        </xdr:cNvPr>
        <xdr:cNvSpPr/>
      </xdr:nvSpPr>
      <xdr:spPr>
        <a:xfrm>
          <a:off x="11219921" y="3782932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3B055827-B065-44DB-BE63-73C513F2ED6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1590145</xdr:colOff>
      <xdr:row>18</xdr:row>
      <xdr:rowOff>63420</xdr:rowOff>
    </xdr:from>
    <xdr:ext cx="972000" cy="504000"/>
    <xdr:sp macro="" textlink="Kundenbeziehung!E17">
      <xdr:nvSpPr>
        <xdr:cNvPr id="256" name="Gefaltete Ecke 255">
          <a:extLst>
            <a:ext uri="{FF2B5EF4-FFF2-40B4-BE49-F238E27FC236}">
              <a16:creationId xmlns:a16="http://schemas.microsoft.com/office/drawing/2014/main" id="{00000000-0008-0000-1200-000000010000}"/>
            </a:ext>
          </a:extLst>
        </xdr:cNvPr>
        <xdr:cNvSpPr/>
      </xdr:nvSpPr>
      <xdr:spPr>
        <a:xfrm>
          <a:off x="11086570" y="3916283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2ACB4225-0E19-4754-A310-37116A0C9226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220662</xdr:colOff>
      <xdr:row>17</xdr:row>
      <xdr:rowOff>77296</xdr:rowOff>
    </xdr:from>
    <xdr:ext cx="972000" cy="504000"/>
    <xdr:sp macro="" textlink="Kundenbeziehung!E15">
      <xdr:nvSpPr>
        <xdr:cNvPr id="230" name="Gefaltete Ecke 229">
          <a:extLst>
            <a:ext uri="{FF2B5EF4-FFF2-40B4-BE49-F238E27FC236}">
              <a16:creationId xmlns:a16="http://schemas.microsoft.com/office/drawing/2014/main" id="{00000000-0008-0000-1200-0000E6000000}"/>
            </a:ext>
          </a:extLst>
        </xdr:cNvPr>
        <xdr:cNvSpPr/>
      </xdr:nvSpPr>
      <xdr:spPr>
        <a:xfrm>
          <a:off x="9717087" y="3749184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CC55DD28-B42B-45DB-8DCE-2EFF54C73A9F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152399</xdr:colOff>
      <xdr:row>18</xdr:row>
      <xdr:rowOff>32434</xdr:rowOff>
    </xdr:from>
    <xdr:ext cx="972000" cy="504000"/>
    <xdr:sp macro="" textlink="Kundenbeziehung!E14">
      <xdr:nvSpPr>
        <xdr:cNvPr id="257" name="Gefaltete Ecke 256">
          <a:extLst>
            <a:ext uri="{FF2B5EF4-FFF2-40B4-BE49-F238E27FC236}">
              <a16:creationId xmlns:a16="http://schemas.microsoft.com/office/drawing/2014/main" id="{00000000-0008-0000-1200-000001010000}"/>
            </a:ext>
          </a:extLst>
        </xdr:cNvPr>
        <xdr:cNvSpPr/>
      </xdr:nvSpPr>
      <xdr:spPr>
        <a:xfrm>
          <a:off x="9648824" y="3885297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4474545-14E5-4A91-ABBD-AC92D31B0A7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1931988</xdr:colOff>
      <xdr:row>10</xdr:row>
      <xdr:rowOff>155317</xdr:rowOff>
    </xdr:from>
    <xdr:ext cx="972000" cy="504000"/>
    <xdr:sp macro="" textlink="Kundenbeziehung!E8">
      <xdr:nvSpPr>
        <xdr:cNvPr id="270" name="Gefaltete Ecke 269">
          <a:extLst>
            <a:ext uri="{FF2B5EF4-FFF2-40B4-BE49-F238E27FC236}">
              <a16:creationId xmlns:a16="http://schemas.microsoft.com/office/drawing/2014/main" id="{00000000-0008-0000-1200-00000E010000}"/>
            </a:ext>
          </a:extLst>
        </xdr:cNvPr>
        <xdr:cNvSpPr/>
      </xdr:nvSpPr>
      <xdr:spPr>
        <a:xfrm>
          <a:off x="11428413" y="2560380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A9678982-95A9-439C-8C98-EDA40893357D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1026584</xdr:colOff>
      <xdr:row>11</xdr:row>
      <xdr:rowOff>69061</xdr:rowOff>
    </xdr:from>
    <xdr:ext cx="972000" cy="504000"/>
    <xdr:sp macro="" textlink="Kundenbeziehung!E10">
      <xdr:nvSpPr>
        <xdr:cNvPr id="272" name="Gefaltete Ecke 271">
          <a:extLst>
            <a:ext uri="{FF2B5EF4-FFF2-40B4-BE49-F238E27FC236}">
              <a16:creationId xmlns:a16="http://schemas.microsoft.com/office/drawing/2014/main" id="{00000000-0008-0000-1200-000010010000}"/>
            </a:ext>
          </a:extLst>
        </xdr:cNvPr>
        <xdr:cNvSpPr/>
      </xdr:nvSpPr>
      <xdr:spPr>
        <a:xfrm>
          <a:off x="10523009" y="265509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23F5F0FC-20B2-4C65-9EE6-936E5DA244EC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77259</xdr:colOff>
      <xdr:row>18</xdr:row>
      <xdr:rowOff>168546</xdr:rowOff>
    </xdr:from>
    <xdr:ext cx="972000" cy="504000"/>
    <xdr:sp macro="" textlink="Kundenbeziehung!E13">
      <xdr:nvSpPr>
        <xdr:cNvPr id="274" name="Gefaltete Ecke 273">
          <a:extLst>
            <a:ext uri="{FF2B5EF4-FFF2-40B4-BE49-F238E27FC236}">
              <a16:creationId xmlns:a16="http://schemas.microsoft.com/office/drawing/2014/main" id="{00000000-0008-0000-1200-000012010000}"/>
            </a:ext>
          </a:extLst>
        </xdr:cNvPr>
        <xdr:cNvSpPr/>
      </xdr:nvSpPr>
      <xdr:spPr>
        <a:xfrm>
          <a:off x="9573684" y="4021409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87722B47-B569-4ECC-8D04-4DFA437BBE39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862543</xdr:colOff>
      <xdr:row>14</xdr:row>
      <xdr:rowOff>66065</xdr:rowOff>
    </xdr:from>
    <xdr:ext cx="972000" cy="504000"/>
    <xdr:sp macro="" textlink="Kundenbeziehung!E12">
      <xdr:nvSpPr>
        <xdr:cNvPr id="123" name="Gefaltete Ecke 122">
          <a:extLst>
            <a:ext uri="{FF2B5EF4-FFF2-40B4-BE49-F238E27FC236}">
              <a16:creationId xmlns:a16="http://schemas.microsoft.com/office/drawing/2014/main" id="{00000000-0008-0000-1200-00007B000000}"/>
            </a:ext>
          </a:extLst>
        </xdr:cNvPr>
        <xdr:cNvSpPr/>
      </xdr:nvSpPr>
      <xdr:spPr>
        <a:xfrm>
          <a:off x="10358968" y="3195028"/>
          <a:ext cx="972000" cy="5040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571967F6-53C5-457A-A678-2449CBC263F4}" type="TxLink">
            <a:rPr lang="en-US" sz="90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en-US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2057399</xdr:colOff>
      <xdr:row>3</xdr:row>
      <xdr:rowOff>133350</xdr:rowOff>
    </xdr:from>
    <xdr:to>
      <xdr:col>6</xdr:col>
      <xdr:colOff>2714624</xdr:colOff>
      <xdr:row>6</xdr:row>
      <xdr:rowOff>129184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10915649" y="1181100"/>
          <a:ext cx="657225" cy="643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2105026</xdr:colOff>
      <xdr:row>3</xdr:row>
      <xdr:rowOff>104776</xdr:rowOff>
    </xdr:from>
    <xdr:to>
      <xdr:col>8</xdr:col>
      <xdr:colOff>59055</xdr:colOff>
      <xdr:row>7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13677901" y="1152526"/>
          <a:ext cx="668654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609267</xdr:colOff>
      <xdr:row>3</xdr:row>
      <xdr:rowOff>85725</xdr:rowOff>
    </xdr:from>
    <xdr:to>
      <xdr:col>6</xdr:col>
      <xdr:colOff>105109</xdr:colOff>
      <xdr:row>7</xdr:row>
      <xdr:rowOff>19050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8086392" y="1133475"/>
          <a:ext cx="876967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1962150</xdr:colOff>
      <xdr:row>21</xdr:row>
      <xdr:rowOff>19051</xdr:rowOff>
    </xdr:from>
    <xdr:to>
      <xdr:col>7</xdr:col>
      <xdr:colOff>71269</xdr:colOff>
      <xdr:row>24</xdr:row>
      <xdr:rowOff>11699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0820400" y="4572001"/>
          <a:ext cx="823744" cy="64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466725</xdr:colOff>
      <xdr:row>36</xdr:row>
      <xdr:rowOff>142875</xdr:rowOff>
    </xdr:from>
    <xdr:to>
      <xdr:col>5</xdr:col>
      <xdr:colOff>46500</xdr:colOff>
      <xdr:row>40</xdr:row>
      <xdr:rowOff>76200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6562725" y="7629525"/>
          <a:ext cx="9609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1905000</xdr:colOff>
      <xdr:row>35</xdr:row>
      <xdr:rowOff>152399</xdr:rowOff>
    </xdr:from>
    <xdr:to>
      <xdr:col>7</xdr:col>
      <xdr:colOff>2689292</xdr:colOff>
      <xdr:row>40</xdr:row>
      <xdr:rowOff>68872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3477875" y="7448549"/>
          <a:ext cx="784292" cy="945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1991167</xdr:colOff>
      <xdr:row>20</xdr:row>
      <xdr:rowOff>19050</xdr:rowOff>
    </xdr:from>
    <xdr:to>
      <xdr:col>4</xdr:col>
      <xdr:colOff>28576</xdr:colOff>
      <xdr:row>25</xdr:row>
      <xdr:rowOff>57151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5372542" y="4381500"/>
          <a:ext cx="752034" cy="10668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2038351</xdr:colOff>
      <xdr:row>3</xdr:row>
      <xdr:rowOff>95250</xdr:rowOff>
    </xdr:from>
    <xdr:to>
      <xdr:col>4</xdr:col>
      <xdr:colOff>44492</xdr:colOff>
      <xdr:row>7</xdr:row>
      <xdr:rowOff>0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5419726" y="1143000"/>
          <a:ext cx="720766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1962150</xdr:colOff>
      <xdr:row>4</xdr:row>
      <xdr:rowOff>38099</xdr:rowOff>
    </xdr:from>
    <xdr:to>
      <xdr:col>3</xdr:col>
      <xdr:colOff>0</xdr:colOff>
      <xdr:row>6</xdr:row>
      <xdr:rowOff>179178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2628900" y="1276349"/>
          <a:ext cx="752475" cy="598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1285875</xdr:colOff>
      <xdr:row>51</xdr:row>
      <xdr:rowOff>0</xdr:rowOff>
    </xdr:from>
    <xdr:to>
      <xdr:col>9</xdr:col>
      <xdr:colOff>132387</xdr:colOff>
      <xdr:row>52</xdr:row>
      <xdr:rowOff>27060</xdr:rowOff>
    </xdr:to>
    <xdr:sp macro="" textlink="">
      <xdr:nvSpPr>
        <xdr:cNvPr id="13" name="ZoneText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/>
      </xdr:nvSpPr>
      <xdr:spPr>
        <a:xfrm>
          <a:off x="12715875" y="10420350"/>
          <a:ext cx="1837362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 u="sng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 u="sng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0</xdr:colOff>
      <xdr:row>54</xdr:row>
      <xdr:rowOff>142875</xdr:rowOff>
    </xdr:from>
    <xdr:to>
      <xdr:col>8</xdr:col>
      <xdr:colOff>28575</xdr:colOff>
      <xdr:row>70</xdr:row>
      <xdr:rowOff>1742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GrpSpPr/>
      </xdr:nvGrpSpPr>
      <xdr:grpSpPr>
        <a:xfrm>
          <a:off x="541020" y="10765155"/>
          <a:ext cx="14018895" cy="2784947"/>
          <a:chOff x="257150" y="9858375"/>
          <a:chExt cx="16214154" cy="2873315"/>
        </a:xfrm>
      </xdr:grpSpPr>
      <xdr:pic>
        <xdr:nvPicPr>
          <xdr:cNvPr id="15" name="Picture 2">
            <a:extLst>
              <a:ext uri="{FF2B5EF4-FFF2-40B4-BE49-F238E27FC236}">
                <a16:creationId xmlns:a16="http://schemas.microsoft.com/office/drawing/2014/main" id="{00000000-0008-0000-13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50" y="9858375"/>
            <a:ext cx="7314756" cy="287331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  <xdr:pic>
        <xdr:nvPicPr>
          <xdr:cNvPr id="16" name="Picture 2">
            <a:extLst>
              <a:ext uri="{FF2B5EF4-FFF2-40B4-BE49-F238E27FC236}">
                <a16:creationId xmlns:a16="http://schemas.microsoft.com/office/drawing/2014/main" id="{00000000-0008-0000-1300-00001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22" r="1031" b="2980"/>
          <a:stretch/>
        </xdr:blipFill>
        <xdr:spPr bwMode="auto">
          <a:xfrm>
            <a:off x="7515225" y="9859119"/>
            <a:ext cx="8956079" cy="286702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oneCellAnchor>
    <xdr:from>
      <xdr:col>2</xdr:col>
      <xdr:colOff>190501</xdr:colOff>
      <xdr:row>6</xdr:row>
      <xdr:rowOff>38100</xdr:rowOff>
    </xdr:from>
    <xdr:ext cx="914399" cy="840600"/>
    <xdr:sp macro="" textlink="' '!A362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/>
      </xdr:nvSpPr>
      <xdr:spPr>
        <a:xfrm>
          <a:off x="731521" y="1714500"/>
          <a:ext cx="914399" cy="8406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64F9EC74-D47E-4DE8-840C-5D16D0D78C8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partners and suppliers offer me added value?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1676401</xdr:colOff>
      <xdr:row>7</xdr:row>
      <xdr:rowOff>38100</xdr:rowOff>
    </xdr:from>
    <xdr:ext cx="914399" cy="336240"/>
    <xdr:sp macro="" textlink="' '!A364">
      <xdr:nvSpPr>
        <xdr:cNvPr id="18" name="Gefaltete Ecke 17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SpPr/>
      </xdr:nvSpPr>
      <xdr:spPr>
        <a:xfrm>
          <a:off x="2217421" y="190500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EB658DA-87E4-4D46-88CB-3421A2F411EF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Who do I depend on?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85726</xdr:colOff>
      <xdr:row>6</xdr:row>
      <xdr:rowOff>95250</xdr:rowOff>
    </xdr:from>
    <xdr:ext cx="914399" cy="504360"/>
    <xdr:sp macro="" textlink="' '!A366">
      <xdr:nvSpPr>
        <xdr:cNvPr id="19" name="Gefaltete Ecke 18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SpPr/>
      </xdr:nvSpPr>
      <xdr:spPr>
        <a:xfrm>
          <a:off x="3415666" y="1771650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3CD8A06-8375-484C-8990-965E2017D8E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my core activities?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6</xdr:row>
      <xdr:rowOff>38100</xdr:rowOff>
    </xdr:from>
    <xdr:ext cx="914399" cy="504360"/>
    <xdr:sp macro="" textlink="' '!A367">
      <xdr:nvSpPr>
        <xdr:cNvPr id="20" name="Gefaltete Ecke 19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SpPr/>
      </xdr:nvSpPr>
      <xdr:spPr>
        <a:xfrm>
          <a:off x="4472941" y="1714500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B83444B-A1F9-4397-BE0C-2561F945219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expertise do I need?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1708786</xdr:colOff>
      <xdr:row>8</xdr:row>
      <xdr:rowOff>81915</xdr:rowOff>
    </xdr:from>
    <xdr:ext cx="914399" cy="336240"/>
    <xdr:sp macro="" textlink="' '!A368">
      <xdr:nvSpPr>
        <xdr:cNvPr id="21" name="Gefaltete Ecke 20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SpPr/>
      </xdr:nvSpPr>
      <xdr:spPr>
        <a:xfrm>
          <a:off x="4947286" y="212979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37B137B-D906-4D17-9943-EBB7E5D8C4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is indispensable?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104776</xdr:colOff>
      <xdr:row>6</xdr:row>
      <xdr:rowOff>142875</xdr:rowOff>
    </xdr:from>
    <xdr:ext cx="914399" cy="336240"/>
    <xdr:sp macro="" textlink="' '!A347">
      <xdr:nvSpPr>
        <xdr:cNvPr id="22" name="Gefaltete Ecke 21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SpPr/>
      </xdr:nvSpPr>
      <xdr:spPr>
        <a:xfrm>
          <a:off x="6057901" y="182880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DE0E7F1-3818-43CE-8675-4D5F39CA22E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do you offer customers?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1104901</xdr:colOff>
      <xdr:row>6</xdr:row>
      <xdr:rowOff>76200</xdr:rowOff>
    </xdr:from>
    <xdr:ext cx="914399" cy="672479"/>
    <xdr:sp macro="" textlink="' '!A348">
      <xdr:nvSpPr>
        <xdr:cNvPr id="23" name="Gefaltete Ecke 22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SpPr/>
      </xdr:nvSpPr>
      <xdr:spPr>
        <a:xfrm>
          <a:off x="7223761" y="1752600"/>
          <a:ext cx="914399" cy="67247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FDF15C3-8513-4B0E-A170-DC7F7A95740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products do you really request?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400051</xdr:colOff>
      <xdr:row>9</xdr:row>
      <xdr:rowOff>76199</xdr:rowOff>
    </xdr:from>
    <xdr:ext cx="1000124" cy="381001"/>
    <xdr:sp macro="" textlink="' '!A349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SpPr/>
      </xdr:nvSpPr>
      <xdr:spPr>
        <a:xfrm>
          <a:off x="7877176" y="2343149"/>
          <a:ext cx="1000124" cy="381001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0BDD788-18EC-4AC2-B937-5C0F7348154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Are you interested?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66676</xdr:colOff>
      <xdr:row>23</xdr:row>
      <xdr:rowOff>85725</xdr:rowOff>
    </xdr:from>
    <xdr:ext cx="971549" cy="504360"/>
    <xdr:sp macro="" textlink="' '!A359">
      <xdr:nvSpPr>
        <xdr:cNvPr id="25" name="Gefaltete Ecke 24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SpPr/>
      </xdr:nvSpPr>
      <xdr:spPr>
        <a:xfrm>
          <a:off x="3448051" y="5095875"/>
          <a:ext cx="97154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865E2849-6FE4-4110-9D6F-238281B44E8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core competences are necessary?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1809751</xdr:colOff>
      <xdr:row>25</xdr:row>
      <xdr:rowOff>9525</xdr:rowOff>
    </xdr:from>
    <xdr:ext cx="914399" cy="504360"/>
    <xdr:sp macro="" textlink="' '!A360">
      <xdr:nvSpPr>
        <xdr:cNvPr id="26" name="Gefaltete Ecke 25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SpPr/>
      </xdr:nvSpPr>
      <xdr:spPr>
        <a:xfrm>
          <a:off x="5139691" y="5381625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E8DDC930-B25F-48A6-AE59-47EE628125B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resources are essential?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23</xdr:row>
      <xdr:rowOff>47625</xdr:rowOff>
    </xdr:from>
    <xdr:ext cx="914399" cy="336240"/>
    <xdr:sp macro="" textlink="' '!A361">
      <xdr:nvSpPr>
        <xdr:cNvPr id="27" name="Gefaltete Ecke 26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SpPr/>
      </xdr:nvSpPr>
      <xdr:spPr>
        <a:xfrm>
          <a:off x="4381501" y="489585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313223B0-4800-4650-8EFE-1369C6E8A8E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"trumps" do I hold?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104776</xdr:colOff>
      <xdr:row>6</xdr:row>
      <xdr:rowOff>57149</xdr:rowOff>
    </xdr:from>
    <xdr:ext cx="1323974" cy="1176840"/>
    <xdr:sp macro="" textlink="' '!A350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SpPr/>
      </xdr:nvSpPr>
      <xdr:spPr>
        <a:xfrm>
          <a:off x="9058276" y="1733549"/>
          <a:ext cx="1323974" cy="11768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7B22B854-3038-499F-BAFF-A7E80008C577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relationships will you establish with the individual customer segments? Personal? Virtual? Reserved? etc.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66676</xdr:colOff>
      <xdr:row>23</xdr:row>
      <xdr:rowOff>38099</xdr:rowOff>
    </xdr:from>
    <xdr:ext cx="914399" cy="672479"/>
    <xdr:sp macro="" textlink="' '!A357">
      <xdr:nvSpPr>
        <xdr:cNvPr id="29" name="Gefaltete Ecke 28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SpPr/>
      </xdr:nvSpPr>
      <xdr:spPr>
        <a:xfrm>
          <a:off x="9020176" y="5029199"/>
          <a:ext cx="914399" cy="67247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56514BA0-DB38-4F3C-8630-4173830030AD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customers wish deliveries to be effected?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1152526</xdr:colOff>
      <xdr:row>23</xdr:row>
      <xdr:rowOff>66675</xdr:rowOff>
    </xdr:from>
    <xdr:ext cx="1104899" cy="336240"/>
    <xdr:sp macro="" textlink="' '!A358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SpPr/>
      </xdr:nvSpPr>
      <xdr:spPr>
        <a:xfrm>
          <a:off x="9867901" y="5076825"/>
          <a:ext cx="11048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8A376C49-9153-4605-A106-583E51A0ECE3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distribution channels?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85726</xdr:colOff>
      <xdr:row>6</xdr:row>
      <xdr:rowOff>104774</xdr:rowOff>
    </xdr:from>
    <xdr:ext cx="914399" cy="504826"/>
    <xdr:sp macro="" textlink="' '!A354">
      <xdr:nvSpPr>
        <xdr:cNvPr id="31" name="Gefaltete Ecke 30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SpPr/>
      </xdr:nvSpPr>
      <xdr:spPr>
        <a:xfrm>
          <a:off x="11515726" y="1790699"/>
          <a:ext cx="914399" cy="50482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A013944A-FA82-4D4D-9F80-C994326EB71C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Who are the most important customers?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1200151</xdr:colOff>
      <xdr:row>6</xdr:row>
      <xdr:rowOff>180974</xdr:rowOff>
    </xdr:from>
    <xdr:ext cx="914399" cy="336240"/>
    <xdr:sp macro="" textlink="' '!A355">
      <xdr:nvSpPr>
        <xdr:cNvPr id="32" name="Gefaltete Ecke 31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SpPr/>
      </xdr:nvSpPr>
      <xdr:spPr>
        <a:xfrm>
          <a:off x="12630151" y="1866899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D04313E6-575A-4304-8142-2B7923AFDE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their requirements?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57151</xdr:colOff>
      <xdr:row>39</xdr:row>
      <xdr:rowOff>104774</xdr:rowOff>
    </xdr:from>
    <xdr:ext cx="1085849" cy="1008719"/>
    <xdr:sp macro="" textlink="' '!A365">
      <xdr:nvSpPr>
        <xdr:cNvPr id="33" name="Gefaltete Ecke 32">
          <a:extLst>
            <a:ext uri="{FF2B5EF4-FFF2-40B4-BE49-F238E27FC236}">
              <a16:creationId xmlns:a16="http://schemas.microsoft.com/office/drawing/2014/main" id="{00000000-0008-0000-1300-000021000000}"/>
            </a:ext>
          </a:extLst>
        </xdr:cNvPr>
        <xdr:cNvSpPr/>
      </xdr:nvSpPr>
      <xdr:spPr>
        <a:xfrm>
          <a:off x="598171" y="8166734"/>
          <a:ext cx="1085849" cy="100871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43A26ED0-536B-44A5-91D9-358A847E8760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What cost structure is there? Which core elements cause the highest costs?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85726</xdr:colOff>
      <xdr:row>39</xdr:row>
      <xdr:rowOff>133348</xdr:rowOff>
    </xdr:from>
    <xdr:ext cx="1114424" cy="1008719"/>
    <xdr:sp macro="" textlink="' '!A356">
      <xdr:nvSpPr>
        <xdr:cNvPr id="34" name="Gefaltete Ecke 33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SpPr/>
      </xdr:nvSpPr>
      <xdr:spPr>
        <a:xfrm>
          <a:off x="7621906" y="8195308"/>
          <a:ext cx="1114424" cy="100871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3918A123-4CED-4524-BC13-2276C1CD811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much are customers prepared to pay? How does the customer wish to pay? How will revenues be generated?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314326</xdr:colOff>
      <xdr:row>11</xdr:row>
      <xdr:rowOff>101680</xdr:rowOff>
    </xdr:from>
    <xdr:ext cx="936000" cy="168120"/>
    <xdr:sp macro="" textlink="" fLocksText="0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1300-00004C000000}"/>
            </a:ext>
          </a:extLst>
        </xdr:cNvPr>
        <xdr:cNvSpPr/>
      </xdr:nvSpPr>
      <xdr:spPr>
        <a:xfrm>
          <a:off x="838201" y="2692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1533526</xdr:colOff>
      <xdr:row>6</xdr:row>
      <xdr:rowOff>142875</xdr:rowOff>
    </xdr:from>
    <xdr:ext cx="1000124" cy="336240"/>
    <xdr:sp macro="" textlink="' '!A353">
      <xdr:nvSpPr>
        <xdr:cNvPr id="219" name="Gefaltete Ecke 218">
          <a:extLst>
            <a:ext uri="{FF2B5EF4-FFF2-40B4-BE49-F238E27FC236}">
              <a16:creationId xmlns:a16="http://schemas.microsoft.com/office/drawing/2014/main" id="{00000000-0008-0000-1300-0000DB000000}"/>
            </a:ext>
          </a:extLst>
        </xdr:cNvPr>
        <xdr:cNvSpPr/>
      </xdr:nvSpPr>
      <xdr:spPr>
        <a:xfrm>
          <a:off x="10248901" y="1838325"/>
          <a:ext cx="1000124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932E7D2-FD0C-4FB5-BD08-A211AF2D35C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you reach the customer?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1123951</xdr:colOff>
      <xdr:row>14</xdr:row>
      <xdr:rowOff>177880</xdr:rowOff>
    </xdr:from>
    <xdr:ext cx="936000" cy="168120"/>
    <xdr:sp macro="" textlink="" fLocksText="0">
      <xdr:nvSpPr>
        <xdr:cNvPr id="220" name="Gefaltete Ecke 219">
          <a:extLst>
            <a:ext uri="{FF2B5EF4-FFF2-40B4-BE49-F238E27FC236}">
              <a16:creationId xmlns:a16="http://schemas.microsoft.com/office/drawing/2014/main" id="{00000000-0008-0000-1300-0000DC000000}"/>
            </a:ext>
          </a:extLst>
        </xdr:cNvPr>
        <xdr:cNvSpPr/>
      </xdr:nvSpPr>
      <xdr:spPr>
        <a:xfrm>
          <a:off x="1647826" y="3397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342901</xdr:colOff>
      <xdr:row>16</xdr:row>
      <xdr:rowOff>130255</xdr:rowOff>
    </xdr:from>
    <xdr:ext cx="936000" cy="168120"/>
    <xdr:sp macro="" textlink="" fLocksText="0">
      <xdr:nvSpPr>
        <xdr:cNvPr id="221" name="Gefaltete Ecke 220">
          <a:extLst>
            <a:ext uri="{FF2B5EF4-FFF2-40B4-BE49-F238E27FC236}">
              <a16:creationId xmlns:a16="http://schemas.microsoft.com/office/drawing/2014/main" id="{00000000-0008-0000-1300-0000DD000000}"/>
            </a:ext>
          </a:extLst>
        </xdr:cNvPr>
        <xdr:cNvSpPr/>
      </xdr:nvSpPr>
      <xdr:spPr>
        <a:xfrm>
          <a:off x="866776" y="3730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1571626</xdr:colOff>
      <xdr:row>10</xdr:row>
      <xdr:rowOff>82630</xdr:rowOff>
    </xdr:from>
    <xdr:ext cx="936000" cy="168120"/>
    <xdr:sp macro="" textlink="" fLocksText="0">
      <xdr:nvSpPr>
        <xdr:cNvPr id="222" name="Gefaltete Ecke 221">
          <a:extLst>
            <a:ext uri="{FF2B5EF4-FFF2-40B4-BE49-F238E27FC236}">
              <a16:creationId xmlns:a16="http://schemas.microsoft.com/office/drawing/2014/main" id="{00000000-0008-0000-1300-0000DE000000}"/>
            </a:ext>
          </a:extLst>
        </xdr:cNvPr>
        <xdr:cNvSpPr/>
      </xdr:nvSpPr>
      <xdr:spPr>
        <a:xfrm>
          <a:off x="2095501" y="24924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1724026</xdr:colOff>
      <xdr:row>12</xdr:row>
      <xdr:rowOff>158830</xdr:rowOff>
    </xdr:from>
    <xdr:ext cx="936000" cy="168120"/>
    <xdr:sp macro="" textlink="" fLocksText="0">
      <xdr:nvSpPr>
        <xdr:cNvPr id="223" name="Gefaltete Ecke 222">
          <a:extLst>
            <a:ext uri="{FF2B5EF4-FFF2-40B4-BE49-F238E27FC236}">
              <a16:creationId xmlns:a16="http://schemas.microsoft.com/office/drawing/2014/main" id="{00000000-0008-0000-1300-0000DF000000}"/>
            </a:ext>
          </a:extLst>
        </xdr:cNvPr>
        <xdr:cNvSpPr/>
      </xdr:nvSpPr>
      <xdr:spPr>
        <a:xfrm>
          <a:off x="2247901" y="2997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219076</xdr:colOff>
      <xdr:row>20</xdr:row>
      <xdr:rowOff>111205</xdr:rowOff>
    </xdr:from>
    <xdr:ext cx="936000" cy="168120"/>
    <xdr:sp macro="" textlink="" fLocksText="0">
      <xdr:nvSpPr>
        <xdr:cNvPr id="224" name="Gefaltete Ecke 223">
          <a:extLst>
            <a:ext uri="{FF2B5EF4-FFF2-40B4-BE49-F238E27FC236}">
              <a16:creationId xmlns:a16="http://schemas.microsoft.com/office/drawing/2014/main" id="{00000000-0008-0000-1300-0000E0000000}"/>
            </a:ext>
          </a:extLst>
        </xdr:cNvPr>
        <xdr:cNvSpPr/>
      </xdr:nvSpPr>
      <xdr:spPr>
        <a:xfrm>
          <a:off x="742951" y="4473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704851</xdr:colOff>
      <xdr:row>23</xdr:row>
      <xdr:rowOff>6430</xdr:rowOff>
    </xdr:from>
    <xdr:ext cx="936000" cy="168120"/>
    <xdr:sp macro="" textlink="" fLocksText="0">
      <xdr:nvSpPr>
        <xdr:cNvPr id="225" name="Gefaltete Ecke 224">
          <a:extLst>
            <a:ext uri="{FF2B5EF4-FFF2-40B4-BE49-F238E27FC236}">
              <a16:creationId xmlns:a16="http://schemas.microsoft.com/office/drawing/2014/main" id="{00000000-0008-0000-1300-0000E1000000}"/>
            </a:ext>
          </a:extLst>
        </xdr:cNvPr>
        <xdr:cNvSpPr/>
      </xdr:nvSpPr>
      <xdr:spPr>
        <a:xfrm>
          <a:off x="1228726" y="5016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361951</xdr:colOff>
      <xdr:row>25</xdr:row>
      <xdr:rowOff>82630</xdr:rowOff>
    </xdr:from>
    <xdr:ext cx="936000" cy="168120"/>
    <xdr:sp macro="" textlink="" fLocksText="0">
      <xdr:nvSpPr>
        <xdr:cNvPr id="226" name="Gefaltete Ecke 225">
          <a:extLst>
            <a:ext uri="{FF2B5EF4-FFF2-40B4-BE49-F238E27FC236}">
              <a16:creationId xmlns:a16="http://schemas.microsoft.com/office/drawing/2014/main" id="{00000000-0008-0000-1300-0000E2000000}"/>
            </a:ext>
          </a:extLst>
        </xdr:cNvPr>
        <xdr:cNvSpPr/>
      </xdr:nvSpPr>
      <xdr:spPr>
        <a:xfrm>
          <a:off x="885826" y="5473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1438276</xdr:colOff>
      <xdr:row>19</xdr:row>
      <xdr:rowOff>15955</xdr:rowOff>
    </xdr:from>
    <xdr:ext cx="936000" cy="168120"/>
    <xdr:sp macro="" textlink="" fLocksText="0">
      <xdr:nvSpPr>
        <xdr:cNvPr id="227" name="Gefaltete Ecke 226">
          <a:extLst>
            <a:ext uri="{FF2B5EF4-FFF2-40B4-BE49-F238E27FC236}">
              <a16:creationId xmlns:a16="http://schemas.microsoft.com/office/drawing/2014/main" id="{00000000-0008-0000-1300-0000E3000000}"/>
            </a:ext>
          </a:extLst>
        </xdr:cNvPr>
        <xdr:cNvSpPr/>
      </xdr:nvSpPr>
      <xdr:spPr>
        <a:xfrm>
          <a:off x="1962151" y="41879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1628776</xdr:colOff>
      <xdr:row>21</xdr:row>
      <xdr:rowOff>168355</xdr:rowOff>
    </xdr:from>
    <xdr:ext cx="936000" cy="168120"/>
    <xdr:sp macro="" textlink="" fLocksText="0">
      <xdr:nvSpPr>
        <xdr:cNvPr id="228" name="Gefaltete Ecke 227">
          <a:extLst>
            <a:ext uri="{FF2B5EF4-FFF2-40B4-BE49-F238E27FC236}">
              <a16:creationId xmlns:a16="http://schemas.microsoft.com/office/drawing/2014/main" id="{00000000-0008-0000-1300-0000E4000000}"/>
            </a:ext>
          </a:extLst>
        </xdr:cNvPr>
        <xdr:cNvSpPr/>
      </xdr:nvSpPr>
      <xdr:spPr>
        <a:xfrm>
          <a:off x="2152651" y="4721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209551</xdr:colOff>
      <xdr:row>30</xdr:row>
      <xdr:rowOff>6430</xdr:rowOff>
    </xdr:from>
    <xdr:ext cx="936000" cy="168120"/>
    <xdr:sp macro="" textlink="" fLocksText="0">
      <xdr:nvSpPr>
        <xdr:cNvPr id="229" name="Gefaltete Ecke 228">
          <a:extLst>
            <a:ext uri="{FF2B5EF4-FFF2-40B4-BE49-F238E27FC236}">
              <a16:creationId xmlns:a16="http://schemas.microsoft.com/office/drawing/2014/main" id="{00000000-0008-0000-1300-0000E5000000}"/>
            </a:ext>
          </a:extLst>
        </xdr:cNvPr>
        <xdr:cNvSpPr/>
      </xdr:nvSpPr>
      <xdr:spPr>
        <a:xfrm>
          <a:off x="733426" y="63500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695326</xdr:colOff>
      <xdr:row>32</xdr:row>
      <xdr:rowOff>168355</xdr:rowOff>
    </xdr:from>
    <xdr:ext cx="936000" cy="168120"/>
    <xdr:sp macro="" textlink="" fLocksText="0">
      <xdr:nvSpPr>
        <xdr:cNvPr id="230" name="Gefaltete Ecke 229">
          <a:extLst>
            <a:ext uri="{FF2B5EF4-FFF2-40B4-BE49-F238E27FC236}">
              <a16:creationId xmlns:a16="http://schemas.microsoft.com/office/drawing/2014/main" id="{00000000-0008-0000-1300-0000E6000000}"/>
            </a:ext>
          </a:extLst>
        </xdr:cNvPr>
        <xdr:cNvSpPr/>
      </xdr:nvSpPr>
      <xdr:spPr>
        <a:xfrm>
          <a:off x="1219201" y="68930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352426</xdr:colOff>
      <xdr:row>35</xdr:row>
      <xdr:rowOff>54055</xdr:rowOff>
    </xdr:from>
    <xdr:ext cx="936000" cy="168120"/>
    <xdr:sp macro="" textlink="" fLocksText="0">
      <xdr:nvSpPr>
        <xdr:cNvPr id="231" name="Gefaltete Ecke 230">
          <a:extLst>
            <a:ext uri="{FF2B5EF4-FFF2-40B4-BE49-F238E27FC236}">
              <a16:creationId xmlns:a16="http://schemas.microsoft.com/office/drawing/2014/main" id="{00000000-0008-0000-1300-0000E7000000}"/>
            </a:ext>
          </a:extLst>
        </xdr:cNvPr>
        <xdr:cNvSpPr/>
      </xdr:nvSpPr>
      <xdr:spPr>
        <a:xfrm>
          <a:off x="876301" y="73502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1428751</xdr:colOff>
      <xdr:row>28</xdr:row>
      <xdr:rowOff>101680</xdr:rowOff>
    </xdr:from>
    <xdr:ext cx="936000" cy="168120"/>
    <xdr:sp macro="" textlink="" fLocksText="0">
      <xdr:nvSpPr>
        <xdr:cNvPr id="232" name="Gefaltete Ecke 231">
          <a:extLst>
            <a:ext uri="{FF2B5EF4-FFF2-40B4-BE49-F238E27FC236}">
              <a16:creationId xmlns:a16="http://schemas.microsoft.com/office/drawing/2014/main" id="{00000000-0008-0000-1300-0000E8000000}"/>
            </a:ext>
          </a:extLst>
        </xdr:cNvPr>
        <xdr:cNvSpPr/>
      </xdr:nvSpPr>
      <xdr:spPr>
        <a:xfrm>
          <a:off x="1952626" y="6064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1619251</xdr:colOff>
      <xdr:row>31</xdr:row>
      <xdr:rowOff>63580</xdr:rowOff>
    </xdr:from>
    <xdr:ext cx="936000" cy="168120"/>
    <xdr:sp macro="" textlink="" fLocksText="0">
      <xdr:nvSpPr>
        <xdr:cNvPr id="233" name="Gefaltete Ecke 232">
          <a:extLst>
            <a:ext uri="{FF2B5EF4-FFF2-40B4-BE49-F238E27FC236}">
              <a16:creationId xmlns:a16="http://schemas.microsoft.com/office/drawing/2014/main" id="{00000000-0008-0000-1300-0000E9000000}"/>
            </a:ext>
          </a:extLst>
        </xdr:cNvPr>
        <xdr:cNvSpPr/>
      </xdr:nvSpPr>
      <xdr:spPr>
        <a:xfrm>
          <a:off x="2143126" y="6597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657226</xdr:colOff>
      <xdr:row>10</xdr:row>
      <xdr:rowOff>92155</xdr:rowOff>
    </xdr:from>
    <xdr:ext cx="936000" cy="168120"/>
    <xdr:sp macro="" textlink="" fLocksText="0">
      <xdr:nvSpPr>
        <xdr:cNvPr id="234" name="Gefaltete Ecke 233">
          <a:extLst>
            <a:ext uri="{FF2B5EF4-FFF2-40B4-BE49-F238E27FC236}">
              <a16:creationId xmlns:a16="http://schemas.microsoft.com/office/drawing/2014/main" id="{00000000-0008-0000-1300-0000EA000000}"/>
            </a:ext>
          </a:extLst>
        </xdr:cNvPr>
        <xdr:cNvSpPr/>
      </xdr:nvSpPr>
      <xdr:spPr>
        <a:xfrm>
          <a:off x="3895726" y="2549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314326</xdr:colOff>
      <xdr:row>12</xdr:row>
      <xdr:rowOff>168355</xdr:rowOff>
    </xdr:from>
    <xdr:ext cx="936000" cy="168120"/>
    <xdr:sp macro="" textlink="" fLocksText="0">
      <xdr:nvSpPr>
        <xdr:cNvPr id="235" name="Gefaltete Ecke 234">
          <a:extLst>
            <a:ext uri="{FF2B5EF4-FFF2-40B4-BE49-F238E27FC236}">
              <a16:creationId xmlns:a16="http://schemas.microsoft.com/office/drawing/2014/main" id="{00000000-0008-0000-1300-0000EB000000}"/>
            </a:ext>
          </a:extLst>
        </xdr:cNvPr>
        <xdr:cNvSpPr/>
      </xdr:nvSpPr>
      <xdr:spPr>
        <a:xfrm>
          <a:off x="3552826" y="3006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76201</xdr:colOff>
      <xdr:row>16</xdr:row>
      <xdr:rowOff>130255</xdr:rowOff>
    </xdr:from>
    <xdr:ext cx="936000" cy="168120"/>
    <xdr:sp macro="" textlink="" fLocksText="0">
      <xdr:nvSpPr>
        <xdr:cNvPr id="236" name="Gefaltete Ecke 235">
          <a:extLst>
            <a:ext uri="{FF2B5EF4-FFF2-40B4-BE49-F238E27FC236}">
              <a16:creationId xmlns:a16="http://schemas.microsoft.com/office/drawing/2014/main" id="{00000000-0008-0000-1300-0000EC000000}"/>
            </a:ext>
          </a:extLst>
        </xdr:cNvPr>
        <xdr:cNvSpPr/>
      </xdr:nvSpPr>
      <xdr:spPr>
        <a:xfrm>
          <a:off x="3314701" y="3730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1504951</xdr:colOff>
      <xdr:row>14</xdr:row>
      <xdr:rowOff>120730</xdr:rowOff>
    </xdr:from>
    <xdr:ext cx="936000" cy="168120"/>
    <xdr:sp macro="" textlink="" fLocksText="0">
      <xdr:nvSpPr>
        <xdr:cNvPr id="237" name="Gefaltete Ecke 236">
          <a:extLst>
            <a:ext uri="{FF2B5EF4-FFF2-40B4-BE49-F238E27FC236}">
              <a16:creationId xmlns:a16="http://schemas.microsoft.com/office/drawing/2014/main" id="{00000000-0008-0000-1300-0000ED000000}"/>
            </a:ext>
          </a:extLst>
        </xdr:cNvPr>
        <xdr:cNvSpPr/>
      </xdr:nvSpPr>
      <xdr:spPr>
        <a:xfrm>
          <a:off x="4743451" y="33401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857251</xdr:colOff>
      <xdr:row>19</xdr:row>
      <xdr:rowOff>111205</xdr:rowOff>
    </xdr:from>
    <xdr:ext cx="936000" cy="168120"/>
    <xdr:sp macro="" textlink="" fLocksText="0">
      <xdr:nvSpPr>
        <xdr:cNvPr id="238" name="Gefaltete Ecke 237">
          <a:extLst>
            <a:ext uri="{FF2B5EF4-FFF2-40B4-BE49-F238E27FC236}">
              <a16:creationId xmlns:a16="http://schemas.microsoft.com/office/drawing/2014/main" id="{00000000-0008-0000-1300-0000EE000000}"/>
            </a:ext>
          </a:extLst>
        </xdr:cNvPr>
        <xdr:cNvSpPr/>
      </xdr:nvSpPr>
      <xdr:spPr>
        <a:xfrm>
          <a:off x="4095751" y="42831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1704976</xdr:colOff>
      <xdr:row>12</xdr:row>
      <xdr:rowOff>15955</xdr:rowOff>
    </xdr:from>
    <xdr:ext cx="936000" cy="168120"/>
    <xdr:sp macro="" textlink="" fLocksText="0">
      <xdr:nvSpPr>
        <xdr:cNvPr id="239" name="Gefaltete Ecke 238">
          <a:extLst>
            <a:ext uri="{FF2B5EF4-FFF2-40B4-BE49-F238E27FC236}">
              <a16:creationId xmlns:a16="http://schemas.microsoft.com/office/drawing/2014/main" id="{00000000-0008-0000-1300-0000EF000000}"/>
            </a:ext>
          </a:extLst>
        </xdr:cNvPr>
        <xdr:cNvSpPr/>
      </xdr:nvSpPr>
      <xdr:spPr>
        <a:xfrm>
          <a:off x="4943476" y="2854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1390651</xdr:colOff>
      <xdr:row>16</xdr:row>
      <xdr:rowOff>177880</xdr:rowOff>
    </xdr:from>
    <xdr:ext cx="936000" cy="168120"/>
    <xdr:sp macro="" textlink="" fLocksText="0">
      <xdr:nvSpPr>
        <xdr:cNvPr id="240" name="Gefaltete Ecke 239">
          <a:extLst>
            <a:ext uri="{FF2B5EF4-FFF2-40B4-BE49-F238E27FC236}">
              <a16:creationId xmlns:a16="http://schemas.microsoft.com/office/drawing/2014/main" id="{00000000-0008-0000-1300-0000F0000000}"/>
            </a:ext>
          </a:extLst>
        </xdr:cNvPr>
        <xdr:cNvSpPr/>
      </xdr:nvSpPr>
      <xdr:spPr>
        <a:xfrm>
          <a:off x="4629151" y="3778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390526</xdr:colOff>
      <xdr:row>27</xdr:row>
      <xdr:rowOff>63580</xdr:rowOff>
    </xdr:from>
    <xdr:ext cx="936000" cy="168120"/>
    <xdr:sp macro="" textlink="" fLocksText="0">
      <xdr:nvSpPr>
        <xdr:cNvPr id="241" name="Gefaltete Ecke 240">
          <a:extLst>
            <a:ext uri="{FF2B5EF4-FFF2-40B4-BE49-F238E27FC236}">
              <a16:creationId xmlns:a16="http://schemas.microsoft.com/office/drawing/2014/main" id="{00000000-0008-0000-1300-0000F1000000}"/>
            </a:ext>
          </a:extLst>
        </xdr:cNvPr>
        <xdr:cNvSpPr/>
      </xdr:nvSpPr>
      <xdr:spPr>
        <a:xfrm>
          <a:off x="3629026" y="5835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228601</xdr:colOff>
      <xdr:row>30</xdr:row>
      <xdr:rowOff>73105</xdr:rowOff>
    </xdr:from>
    <xdr:ext cx="936000" cy="168120"/>
    <xdr:sp macro="" textlink="" fLocksText="0">
      <xdr:nvSpPr>
        <xdr:cNvPr id="242" name="Gefaltete Ecke 241">
          <a:extLst>
            <a:ext uri="{FF2B5EF4-FFF2-40B4-BE49-F238E27FC236}">
              <a16:creationId xmlns:a16="http://schemas.microsoft.com/office/drawing/2014/main" id="{00000000-0008-0000-1300-0000F2000000}"/>
            </a:ext>
          </a:extLst>
        </xdr:cNvPr>
        <xdr:cNvSpPr/>
      </xdr:nvSpPr>
      <xdr:spPr>
        <a:xfrm>
          <a:off x="3467101" y="64167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9526</xdr:colOff>
      <xdr:row>33</xdr:row>
      <xdr:rowOff>82630</xdr:rowOff>
    </xdr:from>
    <xdr:ext cx="936000" cy="168120"/>
    <xdr:sp macro="" textlink="" fLocksText="0">
      <xdr:nvSpPr>
        <xdr:cNvPr id="243" name="Gefaltete Ecke 242">
          <a:extLst>
            <a:ext uri="{FF2B5EF4-FFF2-40B4-BE49-F238E27FC236}">
              <a16:creationId xmlns:a16="http://schemas.microsoft.com/office/drawing/2014/main" id="{00000000-0008-0000-1300-0000F3000000}"/>
            </a:ext>
          </a:extLst>
        </xdr:cNvPr>
        <xdr:cNvSpPr/>
      </xdr:nvSpPr>
      <xdr:spPr>
        <a:xfrm>
          <a:off x="3248026" y="6997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1600201</xdr:colOff>
      <xdr:row>31</xdr:row>
      <xdr:rowOff>101680</xdr:rowOff>
    </xdr:from>
    <xdr:ext cx="936000" cy="168120"/>
    <xdr:sp macro="" textlink="" fLocksText="0">
      <xdr:nvSpPr>
        <xdr:cNvPr id="244" name="Gefaltete Ecke 243">
          <a:extLst>
            <a:ext uri="{FF2B5EF4-FFF2-40B4-BE49-F238E27FC236}">
              <a16:creationId xmlns:a16="http://schemas.microsoft.com/office/drawing/2014/main" id="{00000000-0008-0000-1300-0000F4000000}"/>
            </a:ext>
          </a:extLst>
        </xdr:cNvPr>
        <xdr:cNvSpPr/>
      </xdr:nvSpPr>
      <xdr:spPr>
        <a:xfrm>
          <a:off x="4838701" y="6635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1238251</xdr:colOff>
      <xdr:row>36</xdr:row>
      <xdr:rowOff>63580</xdr:rowOff>
    </xdr:from>
    <xdr:ext cx="936000" cy="168120"/>
    <xdr:sp macro="" textlink="" fLocksText="0">
      <xdr:nvSpPr>
        <xdr:cNvPr id="245" name="Gefaltete Ecke 244">
          <a:extLst>
            <a:ext uri="{FF2B5EF4-FFF2-40B4-BE49-F238E27FC236}">
              <a16:creationId xmlns:a16="http://schemas.microsoft.com/office/drawing/2014/main" id="{00000000-0008-0000-1300-0000F5000000}"/>
            </a:ext>
          </a:extLst>
        </xdr:cNvPr>
        <xdr:cNvSpPr/>
      </xdr:nvSpPr>
      <xdr:spPr>
        <a:xfrm>
          <a:off x="4476751" y="7550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1638301</xdr:colOff>
      <xdr:row>28</xdr:row>
      <xdr:rowOff>158830</xdr:rowOff>
    </xdr:from>
    <xdr:ext cx="936000" cy="168120"/>
    <xdr:sp macro="" textlink="" fLocksText="0">
      <xdr:nvSpPr>
        <xdr:cNvPr id="246" name="Gefaltete Ecke 245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SpPr/>
      </xdr:nvSpPr>
      <xdr:spPr>
        <a:xfrm>
          <a:off x="4876801" y="6121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1323976</xdr:colOff>
      <xdr:row>33</xdr:row>
      <xdr:rowOff>130255</xdr:rowOff>
    </xdr:from>
    <xdr:ext cx="936000" cy="168120"/>
    <xdr:sp macro="" textlink="" fLocksText="0">
      <xdr:nvSpPr>
        <xdr:cNvPr id="247" name="Gefaltete Ecke 246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SpPr/>
      </xdr:nvSpPr>
      <xdr:spPr>
        <a:xfrm>
          <a:off x="4562476" y="7045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133351</xdr:colOff>
      <xdr:row>11</xdr:row>
      <xdr:rowOff>120730</xdr:rowOff>
    </xdr:from>
    <xdr:ext cx="936000" cy="168120"/>
    <xdr:sp macro="" textlink="" fLocksText="0">
      <xdr:nvSpPr>
        <xdr:cNvPr id="248" name="Gefaltete Ecke 247">
          <a:extLst>
            <a:ext uri="{FF2B5EF4-FFF2-40B4-BE49-F238E27FC236}">
              <a16:creationId xmlns:a16="http://schemas.microsoft.com/office/drawing/2014/main" id="{00000000-0008-0000-1300-0000F8000000}"/>
            </a:ext>
          </a:extLst>
        </xdr:cNvPr>
        <xdr:cNvSpPr/>
      </xdr:nvSpPr>
      <xdr:spPr>
        <a:xfrm>
          <a:off x="6086476" y="27686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619126</xdr:colOff>
      <xdr:row>14</xdr:row>
      <xdr:rowOff>92155</xdr:rowOff>
    </xdr:from>
    <xdr:ext cx="936000" cy="168120"/>
    <xdr:sp macro="" textlink="" fLocksText="0">
      <xdr:nvSpPr>
        <xdr:cNvPr id="249" name="Gefaltete Ecke 248">
          <a:extLst>
            <a:ext uri="{FF2B5EF4-FFF2-40B4-BE49-F238E27FC236}">
              <a16:creationId xmlns:a16="http://schemas.microsoft.com/office/drawing/2014/main" id="{00000000-0008-0000-1300-0000F9000000}"/>
            </a:ext>
          </a:extLst>
        </xdr:cNvPr>
        <xdr:cNvSpPr/>
      </xdr:nvSpPr>
      <xdr:spPr>
        <a:xfrm>
          <a:off x="6572251" y="3311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276226</xdr:colOff>
      <xdr:row>16</xdr:row>
      <xdr:rowOff>168355</xdr:rowOff>
    </xdr:from>
    <xdr:ext cx="936000" cy="168120"/>
    <xdr:sp macro="" textlink="" fLocksText="0">
      <xdr:nvSpPr>
        <xdr:cNvPr id="250" name="Gefaltete Ecke 249">
          <a:extLst>
            <a:ext uri="{FF2B5EF4-FFF2-40B4-BE49-F238E27FC236}">
              <a16:creationId xmlns:a16="http://schemas.microsoft.com/office/drawing/2014/main" id="{00000000-0008-0000-1300-0000FA000000}"/>
            </a:ext>
          </a:extLst>
        </xdr:cNvPr>
        <xdr:cNvSpPr/>
      </xdr:nvSpPr>
      <xdr:spPr>
        <a:xfrm>
          <a:off x="6229351" y="3768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228601</xdr:colOff>
      <xdr:row>16</xdr:row>
      <xdr:rowOff>63580</xdr:rowOff>
    </xdr:from>
    <xdr:ext cx="936000" cy="168120"/>
    <xdr:sp macro="" textlink="" fLocksText="0">
      <xdr:nvSpPr>
        <xdr:cNvPr id="251" name="Gefaltete Ecke 250">
          <a:extLst>
            <a:ext uri="{FF2B5EF4-FFF2-40B4-BE49-F238E27FC236}">
              <a16:creationId xmlns:a16="http://schemas.microsoft.com/office/drawing/2014/main" id="{00000000-0008-0000-1300-0000FB000000}"/>
            </a:ext>
          </a:extLst>
        </xdr:cNvPr>
        <xdr:cNvSpPr/>
      </xdr:nvSpPr>
      <xdr:spPr>
        <a:xfrm>
          <a:off x="7562851" y="3664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161926</xdr:colOff>
      <xdr:row>12</xdr:row>
      <xdr:rowOff>177880</xdr:rowOff>
    </xdr:from>
    <xdr:ext cx="936000" cy="168120"/>
    <xdr:sp macro="" textlink="" fLocksText="0">
      <xdr:nvSpPr>
        <xdr:cNvPr id="252" name="Gefaltete Ecke 251">
          <a:extLst>
            <a:ext uri="{FF2B5EF4-FFF2-40B4-BE49-F238E27FC236}">
              <a16:creationId xmlns:a16="http://schemas.microsoft.com/office/drawing/2014/main" id="{00000000-0008-0000-1300-0000FC000000}"/>
            </a:ext>
          </a:extLst>
        </xdr:cNvPr>
        <xdr:cNvSpPr/>
      </xdr:nvSpPr>
      <xdr:spPr>
        <a:xfrm>
          <a:off x="7496176" y="3016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38101</xdr:colOff>
      <xdr:row>20</xdr:row>
      <xdr:rowOff>130255</xdr:rowOff>
    </xdr:from>
    <xdr:ext cx="936000" cy="168120"/>
    <xdr:sp macro="" textlink="" fLocksText="0">
      <xdr:nvSpPr>
        <xdr:cNvPr id="253" name="Gefaltete Ecke 252">
          <a:extLst>
            <a:ext uri="{FF2B5EF4-FFF2-40B4-BE49-F238E27FC236}">
              <a16:creationId xmlns:a16="http://schemas.microsoft.com/office/drawing/2014/main" id="{00000000-0008-0000-1300-0000FD000000}"/>
            </a:ext>
          </a:extLst>
        </xdr:cNvPr>
        <xdr:cNvSpPr/>
      </xdr:nvSpPr>
      <xdr:spPr>
        <a:xfrm>
          <a:off x="5991226" y="4492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523876</xdr:colOff>
      <xdr:row>23</xdr:row>
      <xdr:rowOff>25480</xdr:rowOff>
    </xdr:from>
    <xdr:ext cx="936000" cy="168120"/>
    <xdr:sp macro="" textlink="" fLocksText="0">
      <xdr:nvSpPr>
        <xdr:cNvPr id="254" name="Gefaltete Ecke 253">
          <a:extLst>
            <a:ext uri="{FF2B5EF4-FFF2-40B4-BE49-F238E27FC236}">
              <a16:creationId xmlns:a16="http://schemas.microsoft.com/office/drawing/2014/main" id="{00000000-0008-0000-1300-0000FE000000}"/>
            </a:ext>
          </a:extLst>
        </xdr:cNvPr>
        <xdr:cNvSpPr/>
      </xdr:nvSpPr>
      <xdr:spPr>
        <a:xfrm>
          <a:off x="6477001" y="5035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180976</xdr:colOff>
      <xdr:row>25</xdr:row>
      <xdr:rowOff>101680</xdr:rowOff>
    </xdr:from>
    <xdr:ext cx="936000" cy="168120"/>
    <xdr:sp macro="" textlink="" fLocksText="0">
      <xdr:nvSpPr>
        <xdr:cNvPr id="255" name="Gefaltete Ecke 254">
          <a:extLst>
            <a:ext uri="{FF2B5EF4-FFF2-40B4-BE49-F238E27FC236}">
              <a16:creationId xmlns:a16="http://schemas.microsoft.com/office/drawing/2014/main" id="{00000000-0008-0000-1300-0000FF000000}"/>
            </a:ext>
          </a:extLst>
        </xdr:cNvPr>
        <xdr:cNvSpPr/>
      </xdr:nvSpPr>
      <xdr:spPr>
        <a:xfrm>
          <a:off x="6134101" y="5492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200026</xdr:colOff>
      <xdr:row>20</xdr:row>
      <xdr:rowOff>6430</xdr:rowOff>
    </xdr:from>
    <xdr:ext cx="936000" cy="168120"/>
    <xdr:sp macro="" textlink="" fLocksText="0">
      <xdr:nvSpPr>
        <xdr:cNvPr id="256" name="Gefaltete Ecke 255">
          <a:extLst>
            <a:ext uri="{FF2B5EF4-FFF2-40B4-BE49-F238E27FC236}">
              <a16:creationId xmlns:a16="http://schemas.microsoft.com/office/drawing/2014/main" id="{00000000-0008-0000-1300-000000010000}"/>
            </a:ext>
          </a:extLst>
        </xdr:cNvPr>
        <xdr:cNvSpPr/>
      </xdr:nvSpPr>
      <xdr:spPr>
        <a:xfrm>
          <a:off x="7534276" y="4368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228601</xdr:colOff>
      <xdr:row>24</xdr:row>
      <xdr:rowOff>139780</xdr:rowOff>
    </xdr:from>
    <xdr:ext cx="936000" cy="168120"/>
    <xdr:sp macro="" textlink="" fLocksText="0">
      <xdr:nvSpPr>
        <xdr:cNvPr id="257" name="Gefaltete Ecke 256">
          <a:extLst>
            <a:ext uri="{FF2B5EF4-FFF2-40B4-BE49-F238E27FC236}">
              <a16:creationId xmlns:a16="http://schemas.microsoft.com/office/drawing/2014/main" id="{00000000-0008-0000-1300-000001010000}"/>
            </a:ext>
          </a:extLst>
        </xdr:cNvPr>
        <xdr:cNvSpPr/>
      </xdr:nvSpPr>
      <xdr:spPr>
        <a:xfrm>
          <a:off x="7562851" y="5340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85726</xdr:colOff>
      <xdr:row>30</xdr:row>
      <xdr:rowOff>35005</xdr:rowOff>
    </xdr:from>
    <xdr:ext cx="936000" cy="168120"/>
    <xdr:sp macro="" textlink="" fLocksText="0">
      <xdr:nvSpPr>
        <xdr:cNvPr id="258" name="Gefaltete Ecke 257">
          <a:extLst>
            <a:ext uri="{FF2B5EF4-FFF2-40B4-BE49-F238E27FC236}">
              <a16:creationId xmlns:a16="http://schemas.microsoft.com/office/drawing/2014/main" id="{00000000-0008-0000-1300-000002010000}"/>
            </a:ext>
          </a:extLst>
        </xdr:cNvPr>
        <xdr:cNvSpPr/>
      </xdr:nvSpPr>
      <xdr:spPr>
        <a:xfrm>
          <a:off x="6038851" y="6378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514351</xdr:colOff>
      <xdr:row>32</xdr:row>
      <xdr:rowOff>187405</xdr:rowOff>
    </xdr:from>
    <xdr:ext cx="936000" cy="168120"/>
    <xdr:sp macro="" textlink="" fLocksText="0">
      <xdr:nvSpPr>
        <xdr:cNvPr id="259" name="Gefaltete Ecke 258">
          <a:extLst>
            <a:ext uri="{FF2B5EF4-FFF2-40B4-BE49-F238E27FC236}">
              <a16:creationId xmlns:a16="http://schemas.microsoft.com/office/drawing/2014/main" id="{00000000-0008-0000-1300-000003010000}"/>
            </a:ext>
          </a:extLst>
        </xdr:cNvPr>
        <xdr:cNvSpPr/>
      </xdr:nvSpPr>
      <xdr:spPr>
        <a:xfrm>
          <a:off x="6467476" y="6912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171451</xdr:colOff>
      <xdr:row>35</xdr:row>
      <xdr:rowOff>73105</xdr:rowOff>
    </xdr:from>
    <xdr:ext cx="936000" cy="168120"/>
    <xdr:sp macro="" textlink="" fLocksText="0">
      <xdr:nvSpPr>
        <xdr:cNvPr id="260" name="Gefaltete Ecke 259">
          <a:extLst>
            <a:ext uri="{FF2B5EF4-FFF2-40B4-BE49-F238E27FC236}">
              <a16:creationId xmlns:a16="http://schemas.microsoft.com/office/drawing/2014/main" id="{00000000-0008-0000-1300-000004010000}"/>
            </a:ext>
          </a:extLst>
        </xdr:cNvPr>
        <xdr:cNvSpPr/>
      </xdr:nvSpPr>
      <xdr:spPr>
        <a:xfrm>
          <a:off x="6124576" y="7369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1247776</xdr:colOff>
      <xdr:row>28</xdr:row>
      <xdr:rowOff>120730</xdr:rowOff>
    </xdr:from>
    <xdr:ext cx="936000" cy="168120"/>
    <xdr:sp macro="" textlink="" fLocksText="0">
      <xdr:nvSpPr>
        <xdr:cNvPr id="261" name="Gefaltete Ecke 260">
          <a:extLst>
            <a:ext uri="{FF2B5EF4-FFF2-40B4-BE49-F238E27FC236}">
              <a16:creationId xmlns:a16="http://schemas.microsoft.com/office/drawing/2014/main" id="{00000000-0008-0000-1300-000005010000}"/>
            </a:ext>
          </a:extLst>
        </xdr:cNvPr>
        <xdr:cNvSpPr/>
      </xdr:nvSpPr>
      <xdr:spPr>
        <a:xfrm>
          <a:off x="7200901" y="6083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361951</xdr:colOff>
      <xdr:row>34</xdr:row>
      <xdr:rowOff>139780</xdr:rowOff>
    </xdr:from>
    <xdr:ext cx="936000" cy="168120"/>
    <xdr:sp macro="" textlink="" fLocksText="0">
      <xdr:nvSpPr>
        <xdr:cNvPr id="262" name="Gefaltete Ecke 261">
          <a:extLst>
            <a:ext uri="{FF2B5EF4-FFF2-40B4-BE49-F238E27FC236}">
              <a16:creationId xmlns:a16="http://schemas.microsoft.com/office/drawing/2014/main" id="{00000000-0008-0000-1300-000006010000}"/>
            </a:ext>
          </a:extLst>
        </xdr:cNvPr>
        <xdr:cNvSpPr/>
      </xdr:nvSpPr>
      <xdr:spPr>
        <a:xfrm>
          <a:off x="7696201" y="7245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1704976</xdr:colOff>
      <xdr:row>9</xdr:row>
      <xdr:rowOff>168355</xdr:rowOff>
    </xdr:from>
    <xdr:ext cx="936000" cy="168120"/>
    <xdr:sp macro="" textlink="" fLocksText="0">
      <xdr:nvSpPr>
        <xdr:cNvPr id="263" name="Gefaltete Ecke 262">
          <a:extLst>
            <a:ext uri="{FF2B5EF4-FFF2-40B4-BE49-F238E27FC236}">
              <a16:creationId xmlns:a16="http://schemas.microsoft.com/office/drawing/2014/main" id="{00000000-0008-0000-1300-000007010000}"/>
            </a:ext>
          </a:extLst>
        </xdr:cNvPr>
        <xdr:cNvSpPr/>
      </xdr:nvSpPr>
      <xdr:spPr>
        <a:xfrm>
          <a:off x="10420351" y="2435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333376</xdr:colOff>
      <xdr:row>13</xdr:row>
      <xdr:rowOff>149305</xdr:rowOff>
    </xdr:from>
    <xdr:ext cx="936000" cy="168120"/>
    <xdr:sp macro="" textlink="" fLocksText="0">
      <xdr:nvSpPr>
        <xdr:cNvPr id="264" name="Gefaltete Ecke 263">
          <a:extLst>
            <a:ext uri="{FF2B5EF4-FFF2-40B4-BE49-F238E27FC236}">
              <a16:creationId xmlns:a16="http://schemas.microsoft.com/office/drawing/2014/main" id="{00000000-0008-0000-1300-000008010000}"/>
            </a:ext>
          </a:extLst>
        </xdr:cNvPr>
        <xdr:cNvSpPr/>
      </xdr:nvSpPr>
      <xdr:spPr>
        <a:xfrm>
          <a:off x="9048751" y="3178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95251</xdr:colOff>
      <xdr:row>17</xdr:row>
      <xdr:rowOff>111205</xdr:rowOff>
    </xdr:from>
    <xdr:ext cx="936000" cy="168120"/>
    <xdr:sp macro="" textlink="" fLocksText="0">
      <xdr:nvSpPr>
        <xdr:cNvPr id="265" name="Gefaltete Ecke 264">
          <a:extLst>
            <a:ext uri="{FF2B5EF4-FFF2-40B4-BE49-F238E27FC236}">
              <a16:creationId xmlns:a16="http://schemas.microsoft.com/office/drawing/2014/main" id="{00000000-0008-0000-1300-000009010000}"/>
            </a:ext>
          </a:extLst>
        </xdr:cNvPr>
        <xdr:cNvSpPr/>
      </xdr:nvSpPr>
      <xdr:spPr>
        <a:xfrm>
          <a:off x="8810626" y="39021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1524001</xdr:colOff>
      <xdr:row>15</xdr:row>
      <xdr:rowOff>101680</xdr:rowOff>
    </xdr:from>
    <xdr:ext cx="936000" cy="168120"/>
    <xdr:sp macro="" textlink="" fLocksText="0">
      <xdr:nvSpPr>
        <xdr:cNvPr id="266" name="Gefaltete Ecke 265">
          <a:extLst>
            <a:ext uri="{FF2B5EF4-FFF2-40B4-BE49-F238E27FC236}">
              <a16:creationId xmlns:a16="http://schemas.microsoft.com/office/drawing/2014/main" id="{00000000-0008-0000-1300-00000A010000}"/>
            </a:ext>
          </a:extLst>
        </xdr:cNvPr>
        <xdr:cNvSpPr/>
      </xdr:nvSpPr>
      <xdr:spPr>
        <a:xfrm>
          <a:off x="10239376" y="3511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876301</xdr:colOff>
      <xdr:row>20</xdr:row>
      <xdr:rowOff>92155</xdr:rowOff>
    </xdr:from>
    <xdr:ext cx="936000" cy="168120"/>
    <xdr:sp macro="" textlink="" fLocksText="0">
      <xdr:nvSpPr>
        <xdr:cNvPr id="267" name="Gefaltete Ecke 266">
          <a:extLst>
            <a:ext uri="{FF2B5EF4-FFF2-40B4-BE49-F238E27FC236}">
              <a16:creationId xmlns:a16="http://schemas.microsoft.com/office/drawing/2014/main" id="{00000000-0008-0000-1300-00000B010000}"/>
            </a:ext>
          </a:extLst>
        </xdr:cNvPr>
        <xdr:cNvSpPr/>
      </xdr:nvSpPr>
      <xdr:spPr>
        <a:xfrm>
          <a:off x="9591676" y="4454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1724026</xdr:colOff>
      <xdr:row>12</xdr:row>
      <xdr:rowOff>187405</xdr:rowOff>
    </xdr:from>
    <xdr:ext cx="936000" cy="168120"/>
    <xdr:sp macro="" textlink="" fLocksText="0">
      <xdr:nvSpPr>
        <xdr:cNvPr id="268" name="Gefaltete Ecke 267">
          <a:extLst>
            <a:ext uri="{FF2B5EF4-FFF2-40B4-BE49-F238E27FC236}">
              <a16:creationId xmlns:a16="http://schemas.microsoft.com/office/drawing/2014/main" id="{00000000-0008-0000-1300-00000C010000}"/>
            </a:ext>
          </a:extLst>
        </xdr:cNvPr>
        <xdr:cNvSpPr/>
      </xdr:nvSpPr>
      <xdr:spPr>
        <a:xfrm>
          <a:off x="10439401" y="30258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1409701</xdr:colOff>
      <xdr:row>17</xdr:row>
      <xdr:rowOff>158830</xdr:rowOff>
    </xdr:from>
    <xdr:ext cx="936000" cy="168120"/>
    <xdr:sp macro="" textlink="" fLocksText="0">
      <xdr:nvSpPr>
        <xdr:cNvPr id="269" name="Gefaltete Ecke 268">
          <a:extLst>
            <a:ext uri="{FF2B5EF4-FFF2-40B4-BE49-F238E27FC236}">
              <a16:creationId xmlns:a16="http://schemas.microsoft.com/office/drawing/2014/main" id="{00000000-0008-0000-1300-00000D010000}"/>
            </a:ext>
          </a:extLst>
        </xdr:cNvPr>
        <xdr:cNvSpPr/>
      </xdr:nvSpPr>
      <xdr:spPr>
        <a:xfrm>
          <a:off x="10125076" y="3949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1200151</xdr:colOff>
      <xdr:row>26</xdr:row>
      <xdr:rowOff>73105</xdr:rowOff>
    </xdr:from>
    <xdr:ext cx="936000" cy="168120"/>
    <xdr:sp macro="" textlink="" fLocksText="0">
      <xdr:nvSpPr>
        <xdr:cNvPr id="270" name="Gefaltete Ecke 269">
          <a:extLst>
            <a:ext uri="{FF2B5EF4-FFF2-40B4-BE49-F238E27FC236}">
              <a16:creationId xmlns:a16="http://schemas.microsoft.com/office/drawing/2014/main" id="{00000000-0008-0000-1300-00000E010000}"/>
            </a:ext>
          </a:extLst>
        </xdr:cNvPr>
        <xdr:cNvSpPr/>
      </xdr:nvSpPr>
      <xdr:spPr>
        <a:xfrm>
          <a:off x="9915526" y="56547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266701</xdr:colOff>
      <xdr:row>30</xdr:row>
      <xdr:rowOff>92155</xdr:rowOff>
    </xdr:from>
    <xdr:ext cx="936000" cy="168120"/>
    <xdr:sp macro="" textlink="" fLocksText="0">
      <xdr:nvSpPr>
        <xdr:cNvPr id="271" name="Gefaltete Ecke 270">
          <a:extLst>
            <a:ext uri="{FF2B5EF4-FFF2-40B4-BE49-F238E27FC236}">
              <a16:creationId xmlns:a16="http://schemas.microsoft.com/office/drawing/2014/main" id="{00000000-0008-0000-1300-00000F010000}"/>
            </a:ext>
          </a:extLst>
        </xdr:cNvPr>
        <xdr:cNvSpPr/>
      </xdr:nvSpPr>
      <xdr:spPr>
        <a:xfrm>
          <a:off x="8982076" y="6435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47626</xdr:colOff>
      <xdr:row>33</xdr:row>
      <xdr:rowOff>101680</xdr:rowOff>
    </xdr:from>
    <xdr:ext cx="936000" cy="168120"/>
    <xdr:sp macro="" textlink="" fLocksText="0">
      <xdr:nvSpPr>
        <xdr:cNvPr id="272" name="Gefaltete Ecke 271">
          <a:extLst>
            <a:ext uri="{FF2B5EF4-FFF2-40B4-BE49-F238E27FC236}">
              <a16:creationId xmlns:a16="http://schemas.microsoft.com/office/drawing/2014/main" id="{00000000-0008-0000-1300-000010010000}"/>
            </a:ext>
          </a:extLst>
        </xdr:cNvPr>
        <xdr:cNvSpPr/>
      </xdr:nvSpPr>
      <xdr:spPr>
        <a:xfrm>
          <a:off x="8763001" y="7016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1638301</xdr:colOff>
      <xdr:row>31</xdr:row>
      <xdr:rowOff>120730</xdr:rowOff>
    </xdr:from>
    <xdr:ext cx="936000" cy="168120"/>
    <xdr:sp macro="" textlink="" fLocksText="0">
      <xdr:nvSpPr>
        <xdr:cNvPr id="273" name="Gefaltete Ecke 272">
          <a:extLst>
            <a:ext uri="{FF2B5EF4-FFF2-40B4-BE49-F238E27FC236}">
              <a16:creationId xmlns:a16="http://schemas.microsoft.com/office/drawing/2014/main" id="{00000000-0008-0000-1300-000011010000}"/>
            </a:ext>
          </a:extLst>
        </xdr:cNvPr>
        <xdr:cNvSpPr/>
      </xdr:nvSpPr>
      <xdr:spPr>
        <a:xfrm>
          <a:off x="10353676" y="6654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1276351</xdr:colOff>
      <xdr:row>36</xdr:row>
      <xdr:rowOff>82630</xdr:rowOff>
    </xdr:from>
    <xdr:ext cx="936000" cy="168120"/>
    <xdr:sp macro="" textlink="" fLocksText="0">
      <xdr:nvSpPr>
        <xdr:cNvPr id="274" name="Gefaltete Ecke 273">
          <a:extLst>
            <a:ext uri="{FF2B5EF4-FFF2-40B4-BE49-F238E27FC236}">
              <a16:creationId xmlns:a16="http://schemas.microsoft.com/office/drawing/2014/main" id="{00000000-0008-0000-1300-000012010000}"/>
            </a:ext>
          </a:extLst>
        </xdr:cNvPr>
        <xdr:cNvSpPr/>
      </xdr:nvSpPr>
      <xdr:spPr>
        <a:xfrm>
          <a:off x="9991726" y="7569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866776</xdr:colOff>
      <xdr:row>28</xdr:row>
      <xdr:rowOff>63580</xdr:rowOff>
    </xdr:from>
    <xdr:ext cx="936000" cy="168120"/>
    <xdr:sp macro="" textlink="" fLocksText="0">
      <xdr:nvSpPr>
        <xdr:cNvPr id="275" name="Gefaltete Ecke 274">
          <a:extLst>
            <a:ext uri="{FF2B5EF4-FFF2-40B4-BE49-F238E27FC236}">
              <a16:creationId xmlns:a16="http://schemas.microsoft.com/office/drawing/2014/main" id="{00000000-0008-0000-1300-000013010000}"/>
            </a:ext>
          </a:extLst>
        </xdr:cNvPr>
        <xdr:cNvSpPr/>
      </xdr:nvSpPr>
      <xdr:spPr>
        <a:xfrm>
          <a:off x="9582151" y="6026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1362076</xdr:colOff>
      <xdr:row>33</xdr:row>
      <xdr:rowOff>149305</xdr:rowOff>
    </xdr:from>
    <xdr:ext cx="936000" cy="168120"/>
    <xdr:sp macro="" textlink="" fLocksText="0">
      <xdr:nvSpPr>
        <xdr:cNvPr id="276" name="Gefaltete Ecke 275">
          <a:extLst>
            <a:ext uri="{FF2B5EF4-FFF2-40B4-BE49-F238E27FC236}">
              <a16:creationId xmlns:a16="http://schemas.microsoft.com/office/drawing/2014/main" id="{00000000-0008-0000-1300-000014010000}"/>
            </a:ext>
          </a:extLst>
        </xdr:cNvPr>
        <xdr:cNvSpPr/>
      </xdr:nvSpPr>
      <xdr:spPr>
        <a:xfrm>
          <a:off x="10077451" y="70644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990601</xdr:colOff>
      <xdr:row>10</xdr:row>
      <xdr:rowOff>6430</xdr:rowOff>
    </xdr:from>
    <xdr:ext cx="936000" cy="168120"/>
    <xdr:sp macro="" textlink="" fLocksText="0">
      <xdr:nvSpPr>
        <xdr:cNvPr id="277" name="Gefaltete Ecke 276">
          <a:extLst>
            <a:ext uri="{FF2B5EF4-FFF2-40B4-BE49-F238E27FC236}">
              <a16:creationId xmlns:a16="http://schemas.microsoft.com/office/drawing/2014/main" id="{00000000-0008-0000-1300-000015010000}"/>
            </a:ext>
          </a:extLst>
        </xdr:cNvPr>
        <xdr:cNvSpPr/>
      </xdr:nvSpPr>
      <xdr:spPr>
        <a:xfrm>
          <a:off x="12420601" y="246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123826</xdr:colOff>
      <xdr:row>12</xdr:row>
      <xdr:rowOff>44530</xdr:rowOff>
    </xdr:from>
    <xdr:ext cx="936000" cy="168120"/>
    <xdr:sp macro="" textlink="" fLocksText="0">
      <xdr:nvSpPr>
        <xdr:cNvPr id="278" name="Gefaltete Ecke 277">
          <a:extLst>
            <a:ext uri="{FF2B5EF4-FFF2-40B4-BE49-F238E27FC236}">
              <a16:creationId xmlns:a16="http://schemas.microsoft.com/office/drawing/2014/main" id="{00000000-0008-0000-1300-000016010000}"/>
            </a:ext>
          </a:extLst>
        </xdr:cNvPr>
        <xdr:cNvSpPr/>
      </xdr:nvSpPr>
      <xdr:spPr>
        <a:xfrm>
          <a:off x="11553826" y="2816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247651</xdr:colOff>
      <xdr:row>16</xdr:row>
      <xdr:rowOff>63580</xdr:rowOff>
    </xdr:from>
    <xdr:ext cx="936000" cy="168120"/>
    <xdr:sp macro="" textlink="" fLocksText="0">
      <xdr:nvSpPr>
        <xdr:cNvPr id="279" name="Gefaltete Ecke 278">
          <a:extLst>
            <a:ext uri="{FF2B5EF4-FFF2-40B4-BE49-F238E27FC236}">
              <a16:creationId xmlns:a16="http://schemas.microsoft.com/office/drawing/2014/main" id="{00000000-0008-0000-1300-000017010000}"/>
            </a:ext>
          </a:extLst>
        </xdr:cNvPr>
        <xdr:cNvSpPr/>
      </xdr:nvSpPr>
      <xdr:spPr>
        <a:xfrm>
          <a:off x="11677651" y="3664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1581151</xdr:colOff>
      <xdr:row>15</xdr:row>
      <xdr:rowOff>149305</xdr:rowOff>
    </xdr:from>
    <xdr:ext cx="936000" cy="168120"/>
    <xdr:sp macro="" textlink="" fLocksText="0">
      <xdr:nvSpPr>
        <xdr:cNvPr id="280" name="Gefaltete Ecke 279">
          <a:extLst>
            <a:ext uri="{FF2B5EF4-FFF2-40B4-BE49-F238E27FC236}">
              <a16:creationId xmlns:a16="http://schemas.microsoft.com/office/drawing/2014/main" id="{00000000-0008-0000-1300-000018010000}"/>
            </a:ext>
          </a:extLst>
        </xdr:cNvPr>
        <xdr:cNvSpPr/>
      </xdr:nvSpPr>
      <xdr:spPr>
        <a:xfrm>
          <a:off x="13011151" y="3559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1514476</xdr:colOff>
      <xdr:row>12</xdr:row>
      <xdr:rowOff>73105</xdr:rowOff>
    </xdr:from>
    <xdr:ext cx="936000" cy="168120"/>
    <xdr:sp macro="" textlink="" fLocksText="0">
      <xdr:nvSpPr>
        <xdr:cNvPr id="281" name="Gefaltete Ecke 280">
          <a:extLst>
            <a:ext uri="{FF2B5EF4-FFF2-40B4-BE49-F238E27FC236}">
              <a16:creationId xmlns:a16="http://schemas.microsoft.com/office/drawing/2014/main" id="{00000000-0008-0000-1300-000019010000}"/>
            </a:ext>
          </a:extLst>
        </xdr:cNvPr>
        <xdr:cNvSpPr/>
      </xdr:nvSpPr>
      <xdr:spPr>
        <a:xfrm>
          <a:off x="12944476" y="2911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123826</xdr:colOff>
      <xdr:row>20</xdr:row>
      <xdr:rowOff>92155</xdr:rowOff>
    </xdr:from>
    <xdr:ext cx="936000" cy="168120"/>
    <xdr:sp macro="" textlink="" fLocksText="0">
      <xdr:nvSpPr>
        <xdr:cNvPr id="282" name="Gefaltete Ecke 281">
          <a:extLst>
            <a:ext uri="{FF2B5EF4-FFF2-40B4-BE49-F238E27FC236}">
              <a16:creationId xmlns:a16="http://schemas.microsoft.com/office/drawing/2014/main" id="{00000000-0008-0000-1300-00001A010000}"/>
            </a:ext>
          </a:extLst>
        </xdr:cNvPr>
        <xdr:cNvSpPr/>
      </xdr:nvSpPr>
      <xdr:spPr>
        <a:xfrm>
          <a:off x="11553826" y="4454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495301</xdr:colOff>
      <xdr:row>22</xdr:row>
      <xdr:rowOff>187405</xdr:rowOff>
    </xdr:from>
    <xdr:ext cx="936000" cy="168120"/>
    <xdr:sp macro="" textlink="" fLocksText="0">
      <xdr:nvSpPr>
        <xdr:cNvPr id="283" name="Gefaltete Ecke 282">
          <a:extLst>
            <a:ext uri="{FF2B5EF4-FFF2-40B4-BE49-F238E27FC236}">
              <a16:creationId xmlns:a16="http://schemas.microsoft.com/office/drawing/2014/main" id="{00000000-0008-0000-1300-00001B010000}"/>
            </a:ext>
          </a:extLst>
        </xdr:cNvPr>
        <xdr:cNvSpPr/>
      </xdr:nvSpPr>
      <xdr:spPr>
        <a:xfrm>
          <a:off x="11925301" y="49308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190501</xdr:colOff>
      <xdr:row>25</xdr:row>
      <xdr:rowOff>101680</xdr:rowOff>
    </xdr:from>
    <xdr:ext cx="936000" cy="168120"/>
    <xdr:sp macro="" textlink="" fLocksText="0">
      <xdr:nvSpPr>
        <xdr:cNvPr id="284" name="Gefaltete Ecke 283">
          <a:extLst>
            <a:ext uri="{FF2B5EF4-FFF2-40B4-BE49-F238E27FC236}">
              <a16:creationId xmlns:a16="http://schemas.microsoft.com/office/drawing/2014/main" id="{00000000-0008-0000-1300-00001C010000}"/>
            </a:ext>
          </a:extLst>
        </xdr:cNvPr>
        <xdr:cNvSpPr/>
      </xdr:nvSpPr>
      <xdr:spPr>
        <a:xfrm>
          <a:off x="11620501" y="5492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1552576</xdr:colOff>
      <xdr:row>19</xdr:row>
      <xdr:rowOff>92155</xdr:rowOff>
    </xdr:from>
    <xdr:ext cx="936000" cy="168120"/>
    <xdr:sp macro="" textlink="" fLocksText="0">
      <xdr:nvSpPr>
        <xdr:cNvPr id="285" name="Gefaltete Ecke 284">
          <a:extLst>
            <a:ext uri="{FF2B5EF4-FFF2-40B4-BE49-F238E27FC236}">
              <a16:creationId xmlns:a16="http://schemas.microsoft.com/office/drawing/2014/main" id="{00000000-0008-0000-1300-00001D010000}"/>
            </a:ext>
          </a:extLst>
        </xdr:cNvPr>
        <xdr:cNvSpPr/>
      </xdr:nvSpPr>
      <xdr:spPr>
        <a:xfrm>
          <a:off x="12982576" y="42641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1581151</xdr:colOff>
      <xdr:row>24</xdr:row>
      <xdr:rowOff>35005</xdr:rowOff>
    </xdr:from>
    <xdr:ext cx="936000" cy="168120"/>
    <xdr:sp macro="" textlink="" fLocksText="0">
      <xdr:nvSpPr>
        <xdr:cNvPr id="286" name="Gefaltete Ecke 285">
          <a:extLst>
            <a:ext uri="{FF2B5EF4-FFF2-40B4-BE49-F238E27FC236}">
              <a16:creationId xmlns:a16="http://schemas.microsoft.com/office/drawing/2014/main" id="{00000000-0008-0000-1300-00001E010000}"/>
            </a:ext>
          </a:extLst>
        </xdr:cNvPr>
        <xdr:cNvSpPr/>
      </xdr:nvSpPr>
      <xdr:spPr>
        <a:xfrm>
          <a:off x="13011151" y="5235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152401</xdr:colOff>
      <xdr:row>29</xdr:row>
      <xdr:rowOff>187405</xdr:rowOff>
    </xdr:from>
    <xdr:ext cx="936000" cy="168120"/>
    <xdr:sp macro="" textlink="" fLocksText="0">
      <xdr:nvSpPr>
        <xdr:cNvPr id="287" name="Gefaltete Ecke 286">
          <a:extLst>
            <a:ext uri="{FF2B5EF4-FFF2-40B4-BE49-F238E27FC236}">
              <a16:creationId xmlns:a16="http://schemas.microsoft.com/office/drawing/2014/main" id="{00000000-0008-0000-1300-00001F010000}"/>
            </a:ext>
          </a:extLst>
        </xdr:cNvPr>
        <xdr:cNvSpPr/>
      </xdr:nvSpPr>
      <xdr:spPr>
        <a:xfrm>
          <a:off x="11582401" y="6340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790576</xdr:colOff>
      <xdr:row>31</xdr:row>
      <xdr:rowOff>187405</xdr:rowOff>
    </xdr:from>
    <xdr:ext cx="936000" cy="168120"/>
    <xdr:sp macro="" textlink="" fLocksText="0">
      <xdr:nvSpPr>
        <xdr:cNvPr id="288" name="Gefaltete Ecke 287">
          <a:extLst>
            <a:ext uri="{FF2B5EF4-FFF2-40B4-BE49-F238E27FC236}">
              <a16:creationId xmlns:a16="http://schemas.microsoft.com/office/drawing/2014/main" id="{00000000-0008-0000-1300-000020010000}"/>
            </a:ext>
          </a:extLst>
        </xdr:cNvPr>
        <xdr:cNvSpPr/>
      </xdr:nvSpPr>
      <xdr:spPr>
        <a:xfrm>
          <a:off x="12220576" y="6721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142876</xdr:colOff>
      <xdr:row>34</xdr:row>
      <xdr:rowOff>158830</xdr:rowOff>
    </xdr:from>
    <xdr:ext cx="936000" cy="168120"/>
    <xdr:sp macro="" textlink="" fLocksText="0">
      <xdr:nvSpPr>
        <xdr:cNvPr id="289" name="Gefaltete Ecke 288">
          <a:extLst>
            <a:ext uri="{FF2B5EF4-FFF2-40B4-BE49-F238E27FC236}">
              <a16:creationId xmlns:a16="http://schemas.microsoft.com/office/drawing/2014/main" id="{00000000-0008-0000-1300-000021010000}"/>
            </a:ext>
          </a:extLst>
        </xdr:cNvPr>
        <xdr:cNvSpPr/>
      </xdr:nvSpPr>
      <xdr:spPr>
        <a:xfrm>
          <a:off x="11572876" y="7264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1219201</xdr:colOff>
      <xdr:row>28</xdr:row>
      <xdr:rowOff>15955</xdr:rowOff>
    </xdr:from>
    <xdr:ext cx="936000" cy="168120"/>
    <xdr:sp macro="" textlink="" fLocksText="0">
      <xdr:nvSpPr>
        <xdr:cNvPr id="290" name="Gefaltete Ecke 289">
          <a:extLst>
            <a:ext uri="{FF2B5EF4-FFF2-40B4-BE49-F238E27FC236}">
              <a16:creationId xmlns:a16="http://schemas.microsoft.com/office/drawing/2014/main" id="{00000000-0008-0000-1300-000022010000}"/>
            </a:ext>
          </a:extLst>
        </xdr:cNvPr>
        <xdr:cNvSpPr/>
      </xdr:nvSpPr>
      <xdr:spPr>
        <a:xfrm>
          <a:off x="12649201" y="5978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1714501</xdr:colOff>
      <xdr:row>34</xdr:row>
      <xdr:rowOff>35005</xdr:rowOff>
    </xdr:from>
    <xdr:ext cx="936000" cy="168120"/>
    <xdr:sp macro="" textlink="" fLocksText="0">
      <xdr:nvSpPr>
        <xdr:cNvPr id="291" name="Gefaltete Ecke 290">
          <a:extLst>
            <a:ext uri="{FF2B5EF4-FFF2-40B4-BE49-F238E27FC236}">
              <a16:creationId xmlns:a16="http://schemas.microsoft.com/office/drawing/2014/main" id="{00000000-0008-0000-1300-000023010000}"/>
            </a:ext>
          </a:extLst>
        </xdr:cNvPr>
        <xdr:cNvSpPr/>
      </xdr:nvSpPr>
      <xdr:spPr>
        <a:xfrm>
          <a:off x="13144501" y="7140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1647826</xdr:colOff>
      <xdr:row>39</xdr:row>
      <xdr:rowOff>177880</xdr:rowOff>
    </xdr:from>
    <xdr:ext cx="936000" cy="168120"/>
    <xdr:sp macro="" textlink="" fLocksText="0">
      <xdr:nvSpPr>
        <xdr:cNvPr id="292" name="Gefaltete Ecke 291">
          <a:extLst>
            <a:ext uri="{FF2B5EF4-FFF2-40B4-BE49-F238E27FC236}">
              <a16:creationId xmlns:a16="http://schemas.microsoft.com/office/drawing/2014/main" id="{00000000-0008-0000-1300-000024010000}"/>
            </a:ext>
          </a:extLst>
        </xdr:cNvPr>
        <xdr:cNvSpPr/>
      </xdr:nvSpPr>
      <xdr:spPr>
        <a:xfrm>
          <a:off x="2171701" y="8312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1400176</xdr:colOff>
      <xdr:row>43</xdr:row>
      <xdr:rowOff>15955</xdr:rowOff>
    </xdr:from>
    <xdr:ext cx="936000" cy="168120"/>
    <xdr:sp macro="" textlink="" fLocksText="0">
      <xdr:nvSpPr>
        <xdr:cNvPr id="293" name="Gefaltete Ecke 292">
          <a:extLst>
            <a:ext uri="{FF2B5EF4-FFF2-40B4-BE49-F238E27FC236}">
              <a16:creationId xmlns:a16="http://schemas.microsoft.com/office/drawing/2014/main" id="{00000000-0008-0000-1300-000025010000}"/>
            </a:ext>
          </a:extLst>
        </xdr:cNvPr>
        <xdr:cNvSpPr/>
      </xdr:nvSpPr>
      <xdr:spPr>
        <a:xfrm>
          <a:off x="1924051" y="8912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476251</xdr:colOff>
      <xdr:row>47</xdr:row>
      <xdr:rowOff>111205</xdr:rowOff>
    </xdr:from>
    <xdr:ext cx="936000" cy="168120"/>
    <xdr:sp macro="" textlink="" fLocksText="0">
      <xdr:nvSpPr>
        <xdr:cNvPr id="294" name="Gefaltete Ecke 293">
          <a:extLst>
            <a:ext uri="{FF2B5EF4-FFF2-40B4-BE49-F238E27FC236}">
              <a16:creationId xmlns:a16="http://schemas.microsoft.com/office/drawing/2014/main" id="{00000000-0008-0000-1300-000026010000}"/>
            </a:ext>
          </a:extLst>
        </xdr:cNvPr>
        <xdr:cNvSpPr/>
      </xdr:nvSpPr>
      <xdr:spPr>
        <a:xfrm>
          <a:off x="1000126" y="9769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142876</xdr:colOff>
      <xdr:row>44</xdr:row>
      <xdr:rowOff>25480</xdr:rowOff>
    </xdr:from>
    <xdr:ext cx="936000" cy="168120"/>
    <xdr:sp macro="" textlink="" fLocksText="0">
      <xdr:nvSpPr>
        <xdr:cNvPr id="295" name="Gefaltete Ecke 294">
          <a:extLst>
            <a:ext uri="{FF2B5EF4-FFF2-40B4-BE49-F238E27FC236}">
              <a16:creationId xmlns:a16="http://schemas.microsoft.com/office/drawing/2014/main" id="{00000000-0008-0000-1300-000027010000}"/>
            </a:ext>
          </a:extLst>
        </xdr:cNvPr>
        <xdr:cNvSpPr/>
      </xdr:nvSpPr>
      <xdr:spPr>
        <a:xfrm>
          <a:off x="3381376" y="9112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2495551</xdr:colOff>
      <xdr:row>48</xdr:row>
      <xdr:rowOff>177880</xdr:rowOff>
    </xdr:from>
    <xdr:ext cx="936000" cy="168120"/>
    <xdr:sp macro="" textlink="" fLocksText="0">
      <xdr:nvSpPr>
        <xdr:cNvPr id="296" name="Gefaltete Ecke 295">
          <a:extLst>
            <a:ext uri="{FF2B5EF4-FFF2-40B4-BE49-F238E27FC236}">
              <a16:creationId xmlns:a16="http://schemas.microsoft.com/office/drawing/2014/main" id="{00000000-0008-0000-1300-000028010000}"/>
            </a:ext>
          </a:extLst>
        </xdr:cNvPr>
        <xdr:cNvSpPr/>
      </xdr:nvSpPr>
      <xdr:spPr>
        <a:xfrm>
          <a:off x="3019426" y="10026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</xdr:colOff>
      <xdr:row>41</xdr:row>
      <xdr:rowOff>82630</xdr:rowOff>
    </xdr:from>
    <xdr:ext cx="936000" cy="168120"/>
    <xdr:sp macro="" textlink="" fLocksText="0">
      <xdr:nvSpPr>
        <xdr:cNvPr id="297" name="Gefaltete Ecke 296">
          <a:extLst>
            <a:ext uri="{FF2B5EF4-FFF2-40B4-BE49-F238E27FC236}">
              <a16:creationId xmlns:a16="http://schemas.microsoft.com/office/drawing/2014/main" id="{00000000-0008-0000-1300-000029010000}"/>
            </a:ext>
          </a:extLst>
        </xdr:cNvPr>
        <xdr:cNvSpPr/>
      </xdr:nvSpPr>
      <xdr:spPr>
        <a:xfrm>
          <a:off x="3238501" y="85979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1952626</xdr:colOff>
      <xdr:row>46</xdr:row>
      <xdr:rowOff>54055</xdr:rowOff>
    </xdr:from>
    <xdr:ext cx="936000" cy="168120"/>
    <xdr:sp macro="" textlink="" fLocksText="0">
      <xdr:nvSpPr>
        <xdr:cNvPr id="298" name="Gefaltete Ecke 297">
          <a:extLst>
            <a:ext uri="{FF2B5EF4-FFF2-40B4-BE49-F238E27FC236}">
              <a16:creationId xmlns:a16="http://schemas.microsoft.com/office/drawing/2014/main" id="{00000000-0008-0000-1300-00002A010000}"/>
            </a:ext>
          </a:extLst>
        </xdr:cNvPr>
        <xdr:cNvSpPr/>
      </xdr:nvSpPr>
      <xdr:spPr>
        <a:xfrm>
          <a:off x="2476501" y="95219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1590676</xdr:colOff>
      <xdr:row>40</xdr:row>
      <xdr:rowOff>44530</xdr:rowOff>
    </xdr:from>
    <xdr:ext cx="936000" cy="168120"/>
    <xdr:sp macro="" textlink="" fLocksText="0">
      <xdr:nvSpPr>
        <xdr:cNvPr id="299" name="Gefaltete Ecke 298">
          <a:extLst>
            <a:ext uri="{FF2B5EF4-FFF2-40B4-BE49-F238E27FC236}">
              <a16:creationId xmlns:a16="http://schemas.microsoft.com/office/drawing/2014/main" id="{00000000-0008-0000-1300-00002B010000}"/>
            </a:ext>
          </a:extLst>
        </xdr:cNvPr>
        <xdr:cNvSpPr/>
      </xdr:nvSpPr>
      <xdr:spPr>
        <a:xfrm>
          <a:off x="4829176" y="8369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1428751</xdr:colOff>
      <xdr:row>43</xdr:row>
      <xdr:rowOff>54055</xdr:rowOff>
    </xdr:from>
    <xdr:ext cx="936000" cy="168120"/>
    <xdr:sp macro="" textlink="" fLocksText="0">
      <xdr:nvSpPr>
        <xdr:cNvPr id="300" name="Gefaltete Ecke 299">
          <a:extLst>
            <a:ext uri="{FF2B5EF4-FFF2-40B4-BE49-F238E27FC236}">
              <a16:creationId xmlns:a16="http://schemas.microsoft.com/office/drawing/2014/main" id="{00000000-0008-0000-1300-00002C010000}"/>
            </a:ext>
          </a:extLst>
        </xdr:cNvPr>
        <xdr:cNvSpPr/>
      </xdr:nvSpPr>
      <xdr:spPr>
        <a:xfrm>
          <a:off x="4667251" y="8950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1209676</xdr:colOff>
      <xdr:row>46</xdr:row>
      <xdr:rowOff>63580</xdr:rowOff>
    </xdr:from>
    <xdr:ext cx="936000" cy="168120"/>
    <xdr:sp macro="" textlink="" fLocksText="0">
      <xdr:nvSpPr>
        <xdr:cNvPr id="301" name="Gefaltete Ecke 300">
          <a:extLst>
            <a:ext uri="{FF2B5EF4-FFF2-40B4-BE49-F238E27FC236}">
              <a16:creationId xmlns:a16="http://schemas.microsoft.com/office/drawing/2014/main" id="{00000000-0008-0000-1300-00002D010000}"/>
            </a:ext>
          </a:extLst>
        </xdr:cNvPr>
        <xdr:cNvSpPr/>
      </xdr:nvSpPr>
      <xdr:spPr>
        <a:xfrm>
          <a:off x="4448176" y="9531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85726</xdr:colOff>
      <xdr:row>44</xdr:row>
      <xdr:rowOff>82630</xdr:rowOff>
    </xdr:from>
    <xdr:ext cx="936000" cy="168120"/>
    <xdr:sp macro="" textlink="" fLocksText="0">
      <xdr:nvSpPr>
        <xdr:cNvPr id="302" name="Gefaltete Ecke 301">
          <a:extLst>
            <a:ext uri="{FF2B5EF4-FFF2-40B4-BE49-F238E27FC236}">
              <a16:creationId xmlns:a16="http://schemas.microsoft.com/office/drawing/2014/main" id="{00000000-0008-0000-1300-00002E010000}"/>
            </a:ext>
          </a:extLst>
        </xdr:cNvPr>
        <xdr:cNvSpPr/>
      </xdr:nvSpPr>
      <xdr:spPr>
        <a:xfrm>
          <a:off x="6038851" y="9169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2438401</xdr:colOff>
      <xdr:row>49</xdr:row>
      <xdr:rowOff>44530</xdr:rowOff>
    </xdr:from>
    <xdr:ext cx="936000" cy="168120"/>
    <xdr:sp macro="" textlink="" fLocksText="0">
      <xdr:nvSpPr>
        <xdr:cNvPr id="303" name="Gefaltete Ecke 302">
          <a:extLst>
            <a:ext uri="{FF2B5EF4-FFF2-40B4-BE49-F238E27FC236}">
              <a16:creationId xmlns:a16="http://schemas.microsoft.com/office/drawing/2014/main" id="{00000000-0008-0000-1300-00002F010000}"/>
            </a:ext>
          </a:extLst>
        </xdr:cNvPr>
        <xdr:cNvSpPr/>
      </xdr:nvSpPr>
      <xdr:spPr>
        <a:xfrm>
          <a:off x="5676901" y="1008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123826</xdr:colOff>
      <xdr:row>41</xdr:row>
      <xdr:rowOff>139780</xdr:rowOff>
    </xdr:from>
    <xdr:ext cx="936000" cy="168120"/>
    <xdr:sp macro="" textlink="" fLocksText="0">
      <xdr:nvSpPr>
        <xdr:cNvPr id="304" name="Gefaltete Ecke 303">
          <a:extLst>
            <a:ext uri="{FF2B5EF4-FFF2-40B4-BE49-F238E27FC236}">
              <a16:creationId xmlns:a16="http://schemas.microsoft.com/office/drawing/2014/main" id="{00000000-0008-0000-1300-000030010000}"/>
            </a:ext>
          </a:extLst>
        </xdr:cNvPr>
        <xdr:cNvSpPr/>
      </xdr:nvSpPr>
      <xdr:spPr>
        <a:xfrm>
          <a:off x="6076951" y="86551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2524126</xdr:colOff>
      <xdr:row>46</xdr:row>
      <xdr:rowOff>111205</xdr:rowOff>
    </xdr:from>
    <xdr:ext cx="936000" cy="168120"/>
    <xdr:sp macro="" textlink="" fLocksText="0">
      <xdr:nvSpPr>
        <xdr:cNvPr id="305" name="Gefaltete Ecke 304">
          <a:extLst>
            <a:ext uri="{FF2B5EF4-FFF2-40B4-BE49-F238E27FC236}">
              <a16:creationId xmlns:a16="http://schemas.microsoft.com/office/drawing/2014/main" id="{00000000-0008-0000-1300-000031010000}"/>
            </a:ext>
          </a:extLst>
        </xdr:cNvPr>
        <xdr:cNvSpPr/>
      </xdr:nvSpPr>
      <xdr:spPr>
        <a:xfrm>
          <a:off x="5762626" y="9579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238126</xdr:colOff>
      <xdr:row>40</xdr:row>
      <xdr:rowOff>44530</xdr:rowOff>
    </xdr:from>
    <xdr:ext cx="936000" cy="168120"/>
    <xdr:sp macro="" textlink="" fLocksText="0">
      <xdr:nvSpPr>
        <xdr:cNvPr id="306" name="Gefaltete Ecke 305">
          <a:extLst>
            <a:ext uri="{FF2B5EF4-FFF2-40B4-BE49-F238E27FC236}">
              <a16:creationId xmlns:a16="http://schemas.microsoft.com/office/drawing/2014/main" id="{00000000-0008-0000-1300-000032010000}"/>
            </a:ext>
          </a:extLst>
        </xdr:cNvPr>
        <xdr:cNvSpPr/>
      </xdr:nvSpPr>
      <xdr:spPr>
        <a:xfrm>
          <a:off x="8953501" y="8369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219076</xdr:colOff>
      <xdr:row>43</xdr:row>
      <xdr:rowOff>149305</xdr:rowOff>
    </xdr:from>
    <xdr:ext cx="936000" cy="168120"/>
    <xdr:sp macro="" textlink="" fLocksText="0">
      <xdr:nvSpPr>
        <xdr:cNvPr id="307" name="Gefaltete Ecke 306">
          <a:extLst>
            <a:ext uri="{FF2B5EF4-FFF2-40B4-BE49-F238E27FC236}">
              <a16:creationId xmlns:a16="http://schemas.microsoft.com/office/drawing/2014/main" id="{00000000-0008-0000-1300-000033010000}"/>
            </a:ext>
          </a:extLst>
        </xdr:cNvPr>
        <xdr:cNvSpPr/>
      </xdr:nvSpPr>
      <xdr:spPr>
        <a:xfrm>
          <a:off x="8934451" y="9045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247651</xdr:colOff>
      <xdr:row>48</xdr:row>
      <xdr:rowOff>120730</xdr:rowOff>
    </xdr:from>
    <xdr:ext cx="936000" cy="168120"/>
    <xdr:sp macro="" textlink="" fLocksText="0">
      <xdr:nvSpPr>
        <xdr:cNvPr id="308" name="Gefaltete Ecke 307">
          <a:extLst>
            <a:ext uri="{FF2B5EF4-FFF2-40B4-BE49-F238E27FC236}">
              <a16:creationId xmlns:a16="http://schemas.microsoft.com/office/drawing/2014/main" id="{00000000-0008-0000-1300-000034010000}"/>
            </a:ext>
          </a:extLst>
        </xdr:cNvPr>
        <xdr:cNvSpPr/>
      </xdr:nvSpPr>
      <xdr:spPr>
        <a:xfrm>
          <a:off x="7581901" y="9969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1447801</xdr:colOff>
      <xdr:row>44</xdr:row>
      <xdr:rowOff>82630</xdr:rowOff>
    </xdr:from>
    <xdr:ext cx="936000" cy="168120"/>
    <xdr:sp macro="" textlink="" fLocksText="0">
      <xdr:nvSpPr>
        <xdr:cNvPr id="309" name="Gefaltete Ecke 308">
          <a:extLst>
            <a:ext uri="{FF2B5EF4-FFF2-40B4-BE49-F238E27FC236}">
              <a16:creationId xmlns:a16="http://schemas.microsoft.com/office/drawing/2014/main" id="{00000000-0008-0000-1300-000035010000}"/>
            </a:ext>
          </a:extLst>
        </xdr:cNvPr>
        <xdr:cNvSpPr/>
      </xdr:nvSpPr>
      <xdr:spPr>
        <a:xfrm>
          <a:off x="10163176" y="9169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1085851</xdr:colOff>
      <xdr:row>49</xdr:row>
      <xdr:rowOff>44530</xdr:rowOff>
    </xdr:from>
    <xdr:ext cx="936000" cy="168120"/>
    <xdr:sp macro="" textlink="" fLocksText="0">
      <xdr:nvSpPr>
        <xdr:cNvPr id="310" name="Gefaltete Ecke 309">
          <a:extLst>
            <a:ext uri="{FF2B5EF4-FFF2-40B4-BE49-F238E27FC236}">
              <a16:creationId xmlns:a16="http://schemas.microsoft.com/office/drawing/2014/main" id="{00000000-0008-0000-1300-000036010000}"/>
            </a:ext>
          </a:extLst>
        </xdr:cNvPr>
        <xdr:cNvSpPr/>
      </xdr:nvSpPr>
      <xdr:spPr>
        <a:xfrm>
          <a:off x="9801226" y="1008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1485901</xdr:colOff>
      <xdr:row>41</xdr:row>
      <xdr:rowOff>139780</xdr:rowOff>
    </xdr:from>
    <xdr:ext cx="936000" cy="168120"/>
    <xdr:sp macro="" textlink="" fLocksText="0">
      <xdr:nvSpPr>
        <xdr:cNvPr id="311" name="Gefaltete Ecke 310">
          <a:extLst>
            <a:ext uri="{FF2B5EF4-FFF2-40B4-BE49-F238E27FC236}">
              <a16:creationId xmlns:a16="http://schemas.microsoft.com/office/drawing/2014/main" id="{00000000-0008-0000-1300-000037010000}"/>
            </a:ext>
          </a:extLst>
        </xdr:cNvPr>
        <xdr:cNvSpPr/>
      </xdr:nvSpPr>
      <xdr:spPr>
        <a:xfrm>
          <a:off x="10201276" y="86551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1171576</xdr:colOff>
      <xdr:row>46</xdr:row>
      <xdr:rowOff>111205</xdr:rowOff>
    </xdr:from>
    <xdr:ext cx="936000" cy="168120"/>
    <xdr:sp macro="" textlink="" fLocksText="0">
      <xdr:nvSpPr>
        <xdr:cNvPr id="312" name="Gefaltete Ecke 311">
          <a:extLst>
            <a:ext uri="{FF2B5EF4-FFF2-40B4-BE49-F238E27FC236}">
              <a16:creationId xmlns:a16="http://schemas.microsoft.com/office/drawing/2014/main" id="{00000000-0008-0000-1300-000038010000}"/>
            </a:ext>
          </a:extLst>
        </xdr:cNvPr>
        <xdr:cNvSpPr/>
      </xdr:nvSpPr>
      <xdr:spPr>
        <a:xfrm>
          <a:off x="9886951" y="9579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180976</xdr:colOff>
      <xdr:row>40</xdr:row>
      <xdr:rowOff>101680</xdr:rowOff>
    </xdr:from>
    <xdr:ext cx="936000" cy="168120"/>
    <xdr:sp macro="" textlink="" fLocksText="0">
      <xdr:nvSpPr>
        <xdr:cNvPr id="313" name="Gefaltete Ecke 312">
          <a:extLst>
            <a:ext uri="{FF2B5EF4-FFF2-40B4-BE49-F238E27FC236}">
              <a16:creationId xmlns:a16="http://schemas.microsoft.com/office/drawing/2014/main" id="{00000000-0008-0000-1300-000039010000}"/>
            </a:ext>
          </a:extLst>
        </xdr:cNvPr>
        <xdr:cNvSpPr/>
      </xdr:nvSpPr>
      <xdr:spPr>
        <a:xfrm>
          <a:off x="11610976" y="84265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19051</xdr:colOff>
      <xdr:row>43</xdr:row>
      <xdr:rowOff>111205</xdr:rowOff>
    </xdr:from>
    <xdr:ext cx="936000" cy="168120"/>
    <xdr:sp macro="" textlink="" fLocksText="0">
      <xdr:nvSpPr>
        <xdr:cNvPr id="314" name="Gefaltete Ecke 313">
          <a:extLst>
            <a:ext uri="{FF2B5EF4-FFF2-40B4-BE49-F238E27FC236}">
              <a16:creationId xmlns:a16="http://schemas.microsoft.com/office/drawing/2014/main" id="{00000000-0008-0000-1300-00003A010000}"/>
            </a:ext>
          </a:extLst>
        </xdr:cNvPr>
        <xdr:cNvSpPr/>
      </xdr:nvSpPr>
      <xdr:spPr>
        <a:xfrm>
          <a:off x="11449051" y="9007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2514601</xdr:colOff>
      <xdr:row>46</xdr:row>
      <xdr:rowOff>120730</xdr:rowOff>
    </xdr:from>
    <xdr:ext cx="936000" cy="168120"/>
    <xdr:sp macro="" textlink="" fLocksText="0">
      <xdr:nvSpPr>
        <xdr:cNvPr id="315" name="Gefaltete Ecke 314">
          <a:extLst>
            <a:ext uri="{FF2B5EF4-FFF2-40B4-BE49-F238E27FC236}">
              <a16:creationId xmlns:a16="http://schemas.microsoft.com/office/drawing/2014/main" id="{00000000-0008-0000-1300-00003B010000}"/>
            </a:ext>
          </a:extLst>
        </xdr:cNvPr>
        <xdr:cNvSpPr/>
      </xdr:nvSpPr>
      <xdr:spPr>
        <a:xfrm>
          <a:off x="11229976" y="9588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1390651</xdr:colOff>
      <xdr:row>44</xdr:row>
      <xdr:rowOff>139780</xdr:rowOff>
    </xdr:from>
    <xdr:ext cx="936000" cy="168120"/>
    <xdr:sp macro="" textlink="" fLocksText="0">
      <xdr:nvSpPr>
        <xdr:cNvPr id="316" name="Gefaltete Ecke 315">
          <a:extLst>
            <a:ext uri="{FF2B5EF4-FFF2-40B4-BE49-F238E27FC236}">
              <a16:creationId xmlns:a16="http://schemas.microsoft.com/office/drawing/2014/main" id="{00000000-0008-0000-1300-00003C010000}"/>
            </a:ext>
          </a:extLst>
        </xdr:cNvPr>
        <xdr:cNvSpPr/>
      </xdr:nvSpPr>
      <xdr:spPr>
        <a:xfrm>
          <a:off x="12820651" y="9226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1028701</xdr:colOff>
      <xdr:row>49</xdr:row>
      <xdr:rowOff>101680</xdr:rowOff>
    </xdr:from>
    <xdr:ext cx="936000" cy="168120"/>
    <xdr:sp macro="" textlink="" fLocksText="0">
      <xdr:nvSpPr>
        <xdr:cNvPr id="317" name="Gefaltete Ecke 316">
          <a:extLst>
            <a:ext uri="{FF2B5EF4-FFF2-40B4-BE49-F238E27FC236}">
              <a16:creationId xmlns:a16="http://schemas.microsoft.com/office/drawing/2014/main" id="{00000000-0008-0000-1300-00003D010000}"/>
            </a:ext>
          </a:extLst>
        </xdr:cNvPr>
        <xdr:cNvSpPr/>
      </xdr:nvSpPr>
      <xdr:spPr>
        <a:xfrm>
          <a:off x="12458701" y="10141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1428751</xdr:colOff>
      <xdr:row>42</xdr:row>
      <xdr:rowOff>6430</xdr:rowOff>
    </xdr:from>
    <xdr:ext cx="936000" cy="168120"/>
    <xdr:sp macro="" textlink="" fLocksText="0">
      <xdr:nvSpPr>
        <xdr:cNvPr id="318" name="Gefaltete Ecke 317">
          <a:extLst>
            <a:ext uri="{FF2B5EF4-FFF2-40B4-BE49-F238E27FC236}">
              <a16:creationId xmlns:a16="http://schemas.microsoft.com/office/drawing/2014/main" id="{00000000-0008-0000-1300-00003E010000}"/>
            </a:ext>
          </a:extLst>
        </xdr:cNvPr>
        <xdr:cNvSpPr/>
      </xdr:nvSpPr>
      <xdr:spPr>
        <a:xfrm>
          <a:off x="12858751" y="8712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1114426</xdr:colOff>
      <xdr:row>46</xdr:row>
      <xdr:rowOff>168355</xdr:rowOff>
    </xdr:from>
    <xdr:ext cx="936000" cy="168120"/>
    <xdr:sp macro="" textlink="" fLocksText="0">
      <xdr:nvSpPr>
        <xdr:cNvPr id="319" name="Gefaltete Ecke 318">
          <a:extLst>
            <a:ext uri="{FF2B5EF4-FFF2-40B4-BE49-F238E27FC236}">
              <a16:creationId xmlns:a16="http://schemas.microsoft.com/office/drawing/2014/main" id="{00000000-0008-0000-1300-00003F010000}"/>
            </a:ext>
          </a:extLst>
        </xdr:cNvPr>
        <xdr:cNvSpPr/>
      </xdr:nvSpPr>
      <xdr:spPr>
        <a:xfrm>
          <a:off x="12544426" y="96362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923926</xdr:colOff>
      <xdr:row>46</xdr:row>
      <xdr:rowOff>6430</xdr:rowOff>
    </xdr:from>
    <xdr:ext cx="936000" cy="168120"/>
    <xdr:sp macro="" textlink="" fLocksText="0">
      <xdr:nvSpPr>
        <xdr:cNvPr id="320" name="Gefaltete Ecke 319">
          <a:extLst>
            <a:ext uri="{FF2B5EF4-FFF2-40B4-BE49-F238E27FC236}">
              <a16:creationId xmlns:a16="http://schemas.microsoft.com/office/drawing/2014/main" id="{00000000-0008-0000-1300-000040010000}"/>
            </a:ext>
          </a:extLst>
        </xdr:cNvPr>
        <xdr:cNvSpPr/>
      </xdr:nvSpPr>
      <xdr:spPr>
        <a:xfrm>
          <a:off x="8258176" y="9474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twoCellAnchor editAs="oneCell">
    <xdr:from>
      <xdr:col>0</xdr:col>
      <xdr:colOff>44450</xdr:colOff>
      <xdr:row>0</xdr:row>
      <xdr:rowOff>107950</xdr:rowOff>
    </xdr:from>
    <xdr:to>
      <xdr:col>0</xdr:col>
      <xdr:colOff>368450</xdr:colOff>
      <xdr:row>0</xdr:row>
      <xdr:rowOff>433415</xdr:rowOff>
    </xdr:to>
    <xdr:grpSp>
      <xdr:nvGrpSpPr>
        <xdr:cNvPr id="142" name="Gruppieren 141">
          <a:hlinkClick xmlns:r="http://schemas.openxmlformats.org/officeDocument/2006/relationships" r:id="rId6" tooltip="back"/>
          <a:extLst>
            <a:ext uri="{FF2B5EF4-FFF2-40B4-BE49-F238E27FC236}">
              <a16:creationId xmlns:a16="http://schemas.microsoft.com/office/drawing/2014/main" id="{00000000-0008-0000-1300-00008E000000}"/>
            </a:ext>
          </a:extLst>
        </xdr:cNvPr>
        <xdr:cNvGrpSpPr/>
      </xdr:nvGrpSpPr>
      <xdr:grpSpPr>
        <a:xfrm>
          <a:off x="44450" y="107950"/>
          <a:ext cx="324000" cy="325465"/>
          <a:chOff x="9191625" y="3009900"/>
          <a:chExt cx="324000" cy="325465"/>
        </a:xfrm>
      </xdr:grpSpPr>
      <xdr:sp macro="" textlink="">
        <xdr:nvSpPr>
          <xdr:cNvPr id="143" name="Rechteck 142">
            <a:extLst>
              <a:ext uri="{FF2B5EF4-FFF2-40B4-BE49-F238E27FC236}">
                <a16:creationId xmlns:a16="http://schemas.microsoft.com/office/drawing/2014/main" id="{00000000-0008-0000-1300-00008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4" name="Pfeil nach links 143">
            <a:extLst>
              <a:ext uri="{FF2B5EF4-FFF2-40B4-BE49-F238E27FC236}">
                <a16:creationId xmlns:a16="http://schemas.microsoft.com/office/drawing/2014/main" id="{00000000-0008-0000-1300-00009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7</xdr:col>
      <xdr:colOff>563880</xdr:colOff>
      <xdr:row>0</xdr:row>
      <xdr:rowOff>0</xdr:rowOff>
    </xdr:from>
    <xdr:to>
      <xdr:col>8</xdr:col>
      <xdr:colOff>0</xdr:colOff>
      <xdr:row>1</xdr:row>
      <xdr:rowOff>237150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/>
      </xdr:nvGrpSpPr>
      <xdr:grpSpPr>
        <a:xfrm>
          <a:off x="12306300" y="0"/>
          <a:ext cx="2225040" cy="770550"/>
          <a:chOff x="11993880" y="0"/>
          <a:chExt cx="2150745" cy="770550"/>
        </a:xfrm>
      </xdr:grpSpPr>
      <xdr:grpSp>
        <xdr:nvGrpSpPr>
          <xdr:cNvPr id="172" name="Gruppieren 171">
            <a:hlinkClick xmlns:r="http://schemas.openxmlformats.org/officeDocument/2006/relationships" r:id="rId7" tooltip="Help"/>
            <a:extLst>
              <a:ext uri="{FF2B5EF4-FFF2-40B4-BE49-F238E27FC236}">
                <a16:creationId xmlns:a16="http://schemas.microsoft.com/office/drawing/2014/main" id="{00000000-0008-0000-1300-0000AC000000}"/>
              </a:ext>
            </a:extLst>
          </xdr:cNvPr>
          <xdr:cNvGrpSpPr/>
        </xdr:nvGrpSpPr>
        <xdr:grpSpPr>
          <a:xfrm>
            <a:off x="13921740" y="590550"/>
            <a:ext cx="180000" cy="180000"/>
            <a:chOff x="8105775" y="571500"/>
            <a:chExt cx="172800" cy="172800"/>
          </a:xfrm>
        </xdr:grpSpPr>
        <xdr:sp macro="" textlink="">
          <xdr:nvSpPr>
            <xdr:cNvPr id="173" name="Rechteck 172">
              <a:extLst>
                <a:ext uri="{FF2B5EF4-FFF2-40B4-BE49-F238E27FC236}">
                  <a16:creationId xmlns:a16="http://schemas.microsoft.com/office/drawing/2014/main" id="{00000000-0008-0000-1300-0000AD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74" name="Textfeld 173">
              <a:extLst>
                <a:ext uri="{FF2B5EF4-FFF2-40B4-BE49-F238E27FC236}">
                  <a16:creationId xmlns:a16="http://schemas.microsoft.com/office/drawing/2014/main" id="{00000000-0008-0000-1300-0000AE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145" name="Grafik 56">
                <a:extLst>
                  <a:ext uri="{FF2B5EF4-FFF2-40B4-BE49-F238E27FC236}">
                    <a16:creationId xmlns:a16="http://schemas.microsoft.com/office/drawing/2014/main" id="{00000000-0008-0000-1300-000091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43603"/>
                  </a:ext>
                </a:extLst>
              </xdr:cNvPicPr>
            </xdr:nvPicPr>
            <xdr:blipFill>
              <a:blip xmlns:r="http://schemas.openxmlformats.org/officeDocument/2006/relationships" r:embed="rId8"/>
              <a:srcRect/>
              <a:stretch>
                <a:fillRect/>
              </a:stretch>
            </xdr:blipFill>
            <xdr:spPr bwMode="auto">
              <a:xfrm>
                <a:off x="11993880" y="0"/>
                <a:ext cx="2150745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11</xdr:row>
          <xdr:rowOff>19137</xdr:rowOff>
        </xdr:from>
        <xdr:to>
          <xdr:col>16</xdr:col>
          <xdr:colOff>132300</xdr:colOff>
          <xdr:row>11</xdr:row>
          <xdr:rowOff>222853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00000000-0008-0000-1400-000003000000}"/>
                </a:ext>
              </a:extLst>
            </xdr:cNvPr>
            <xdr:cNvGrpSpPr/>
          </xdr:nvGrpSpPr>
          <xdr:grpSpPr>
            <a:xfrm>
              <a:off x="4427409" y="2602317"/>
              <a:ext cx="2341911" cy="203716"/>
              <a:chOff x="3581335" y="2105144"/>
              <a:chExt cx="2247892" cy="276225"/>
            </a:xfrm>
          </xdr:grpSpPr>
          <xdr:sp macro="" textlink="">
            <xdr:nvSpPr>
              <xdr:cNvPr id="398337" name="Group Box 1" hidden="1">
                <a:extLst>
                  <a:ext uri="{63B3BB69-23CF-44E3-9099-C40C66FF867C}">
                    <a14:compatExt spid="_x0000_s398337"/>
                  </a:ext>
                  <a:ext uri="{FF2B5EF4-FFF2-40B4-BE49-F238E27FC236}">
                    <a16:creationId xmlns:a16="http://schemas.microsoft.com/office/drawing/2014/main" id="{00000000-0008-0000-1400-000001140600}"/>
                  </a:ext>
                </a:extLst>
              </xdr:cNvPr>
              <xdr:cNvSpPr/>
            </xdr:nvSpPr>
            <xdr:spPr bwMode="auto">
              <a:xfrm>
                <a:off x="3581335" y="2105144"/>
                <a:ext cx="2247892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38" name="Option Button 2" hidden="1">
                <a:extLst>
                  <a:ext uri="{63B3BB69-23CF-44E3-9099-C40C66FF867C}">
                    <a14:compatExt spid="_x0000_s398338"/>
                  </a:ext>
                  <a:ext uri="{FF2B5EF4-FFF2-40B4-BE49-F238E27FC236}">
                    <a16:creationId xmlns:a16="http://schemas.microsoft.com/office/drawing/2014/main" id="{00000000-0008-0000-1400-000002140600}"/>
                  </a:ext>
                </a:extLst>
              </xdr:cNvPr>
              <xdr:cNvSpPr/>
            </xdr:nvSpPr>
            <xdr:spPr bwMode="auto">
              <a:xfrm>
                <a:off x="3705222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39" name="Option Button 3" hidden="1">
                <a:extLst>
                  <a:ext uri="{63B3BB69-23CF-44E3-9099-C40C66FF867C}">
                    <a14:compatExt spid="_x0000_s398339"/>
                  </a:ext>
                  <a:ext uri="{FF2B5EF4-FFF2-40B4-BE49-F238E27FC236}">
                    <a16:creationId xmlns:a16="http://schemas.microsoft.com/office/drawing/2014/main" id="{00000000-0008-0000-1400-000003140600}"/>
                  </a:ext>
                </a:extLst>
              </xdr:cNvPr>
              <xdr:cNvSpPr/>
            </xdr:nvSpPr>
            <xdr:spPr bwMode="auto">
              <a:xfrm>
                <a:off x="4143371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0" name="Option Button 4" hidden="1">
                <a:extLst>
                  <a:ext uri="{63B3BB69-23CF-44E3-9099-C40C66FF867C}">
                    <a14:compatExt spid="_x0000_s398340"/>
                  </a:ext>
                  <a:ext uri="{FF2B5EF4-FFF2-40B4-BE49-F238E27FC236}">
                    <a16:creationId xmlns:a16="http://schemas.microsoft.com/office/drawing/2014/main" id="{00000000-0008-0000-1400-000004140600}"/>
                  </a:ext>
                </a:extLst>
              </xdr:cNvPr>
              <xdr:cNvSpPr/>
            </xdr:nvSpPr>
            <xdr:spPr bwMode="auto">
              <a:xfrm>
                <a:off x="4581519" y="215264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1" name="Option Button 5" hidden="1">
                <a:extLst>
                  <a:ext uri="{63B3BB69-23CF-44E3-9099-C40C66FF867C}">
                    <a14:compatExt spid="_x0000_s398341"/>
                  </a:ext>
                  <a:ext uri="{FF2B5EF4-FFF2-40B4-BE49-F238E27FC236}">
                    <a16:creationId xmlns:a16="http://schemas.microsoft.com/office/drawing/2014/main" id="{00000000-0008-0000-1400-000005140600}"/>
                  </a:ext>
                </a:extLst>
              </xdr:cNvPr>
              <xdr:cNvSpPr/>
            </xdr:nvSpPr>
            <xdr:spPr bwMode="auto">
              <a:xfrm>
                <a:off x="5019669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2" name="Option Button 6" hidden="1">
                <a:extLst>
                  <a:ext uri="{63B3BB69-23CF-44E3-9099-C40C66FF867C}">
                    <a14:compatExt spid="_x0000_s398342"/>
                  </a:ext>
                  <a:ext uri="{FF2B5EF4-FFF2-40B4-BE49-F238E27FC236}">
                    <a16:creationId xmlns:a16="http://schemas.microsoft.com/office/drawing/2014/main" id="{00000000-0008-0000-1400-0000061406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76406</xdr:colOff>
          <xdr:row>12</xdr:row>
          <xdr:rowOff>28557</xdr:rowOff>
        </xdr:from>
        <xdr:to>
          <xdr:col>16</xdr:col>
          <xdr:colOff>132308</xdr:colOff>
          <xdr:row>12</xdr:row>
          <xdr:rowOff>232265</xdr:rowOff>
        </xdr:to>
        <xdr:grpSp>
          <xdr:nvGrpSpPr>
            <xdr:cNvPr id="12" name="Gruppieren 11">
              <a:extLst>
                <a:ext uri="{FF2B5EF4-FFF2-40B4-BE49-F238E27FC236}">
                  <a16:creationId xmlns:a16="http://schemas.microsoft.com/office/drawing/2014/main" id="{00000000-0008-0000-1400-00000C000000}"/>
                </a:ext>
              </a:extLst>
            </xdr:cNvPr>
            <xdr:cNvGrpSpPr/>
          </xdr:nvGrpSpPr>
          <xdr:grpSpPr>
            <a:xfrm>
              <a:off x="4427426" y="3007977"/>
              <a:ext cx="2341902" cy="203708"/>
              <a:chOff x="3581408" y="2104031"/>
              <a:chExt cx="2247901" cy="276223"/>
            </a:xfrm>
          </xdr:grpSpPr>
          <xdr:sp macro="" textlink="">
            <xdr:nvSpPr>
              <xdr:cNvPr id="398343" name="Group Box 7" hidden="1">
                <a:extLst>
                  <a:ext uri="{63B3BB69-23CF-44E3-9099-C40C66FF867C}">
                    <a14:compatExt spid="_x0000_s398343"/>
                  </a:ext>
                  <a:ext uri="{FF2B5EF4-FFF2-40B4-BE49-F238E27FC236}">
                    <a16:creationId xmlns:a16="http://schemas.microsoft.com/office/drawing/2014/main" id="{00000000-0008-0000-1400-000007140600}"/>
                  </a:ext>
                </a:extLst>
              </xdr:cNvPr>
              <xdr:cNvSpPr/>
            </xdr:nvSpPr>
            <xdr:spPr bwMode="auto">
              <a:xfrm>
                <a:off x="3581408" y="2104031"/>
                <a:ext cx="2247901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44" name="Option Button 8" hidden="1">
                <a:extLst>
                  <a:ext uri="{63B3BB69-23CF-44E3-9099-C40C66FF867C}">
                    <a14:compatExt spid="_x0000_s398344"/>
                  </a:ext>
                  <a:ext uri="{FF2B5EF4-FFF2-40B4-BE49-F238E27FC236}">
                    <a16:creationId xmlns:a16="http://schemas.microsoft.com/office/drawing/2014/main" id="{00000000-0008-0000-1400-0000081406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5" name="Option Button 9" hidden="1">
                <a:extLst>
                  <a:ext uri="{63B3BB69-23CF-44E3-9099-C40C66FF867C}">
                    <a14:compatExt spid="_x0000_s398345"/>
                  </a:ext>
                  <a:ext uri="{FF2B5EF4-FFF2-40B4-BE49-F238E27FC236}">
                    <a16:creationId xmlns:a16="http://schemas.microsoft.com/office/drawing/2014/main" id="{00000000-0008-0000-1400-0000091406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6" name="Option Button 10" hidden="1">
                <a:extLst>
                  <a:ext uri="{63B3BB69-23CF-44E3-9099-C40C66FF867C}">
                    <a14:compatExt spid="_x0000_s398346"/>
                  </a:ext>
                  <a:ext uri="{FF2B5EF4-FFF2-40B4-BE49-F238E27FC236}">
                    <a16:creationId xmlns:a16="http://schemas.microsoft.com/office/drawing/2014/main" id="{00000000-0008-0000-1400-00000A1406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7" name="Option Button 11" hidden="1">
                <a:extLst>
                  <a:ext uri="{63B3BB69-23CF-44E3-9099-C40C66FF867C}">
                    <a14:compatExt spid="_x0000_s398347"/>
                  </a:ext>
                  <a:ext uri="{FF2B5EF4-FFF2-40B4-BE49-F238E27FC236}">
                    <a16:creationId xmlns:a16="http://schemas.microsoft.com/office/drawing/2014/main" id="{00000000-0008-0000-1400-00000B1406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8" name="Option Button 12" hidden="1">
                <a:extLst>
                  <a:ext uri="{63B3BB69-23CF-44E3-9099-C40C66FF867C}">
                    <a14:compatExt spid="_x0000_s398348"/>
                  </a:ext>
                  <a:ext uri="{FF2B5EF4-FFF2-40B4-BE49-F238E27FC236}">
                    <a16:creationId xmlns:a16="http://schemas.microsoft.com/office/drawing/2014/main" id="{00000000-0008-0000-1400-00000C1406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76387</xdr:colOff>
          <xdr:row>12</xdr:row>
          <xdr:rowOff>390629</xdr:rowOff>
        </xdr:from>
        <xdr:to>
          <xdr:col>16</xdr:col>
          <xdr:colOff>132298</xdr:colOff>
          <xdr:row>13</xdr:row>
          <xdr:rowOff>184584</xdr:rowOff>
        </xdr:to>
        <xdr:grpSp>
          <xdr:nvGrpSpPr>
            <xdr:cNvPr id="21" name="Gruppieren 20">
              <a:extLst>
                <a:ext uri="{FF2B5EF4-FFF2-40B4-BE49-F238E27FC236}">
                  <a16:creationId xmlns:a16="http://schemas.microsoft.com/office/drawing/2014/main" id="{00000000-0008-0000-1400-000015000000}"/>
                </a:ext>
              </a:extLst>
            </xdr:cNvPr>
            <xdr:cNvGrpSpPr/>
          </xdr:nvGrpSpPr>
          <xdr:grpSpPr>
            <a:xfrm>
              <a:off x="4427407" y="3370049"/>
              <a:ext cx="2341911" cy="190195"/>
              <a:chOff x="3581386" y="2105218"/>
              <a:chExt cx="2247895" cy="276225"/>
            </a:xfrm>
          </xdr:grpSpPr>
          <xdr:sp macro="" textlink="">
            <xdr:nvSpPr>
              <xdr:cNvPr id="398349" name="Group Box 13" hidden="1">
                <a:extLst>
                  <a:ext uri="{63B3BB69-23CF-44E3-9099-C40C66FF867C}">
                    <a14:compatExt spid="_x0000_s398349"/>
                  </a:ext>
                  <a:ext uri="{FF2B5EF4-FFF2-40B4-BE49-F238E27FC236}">
                    <a16:creationId xmlns:a16="http://schemas.microsoft.com/office/drawing/2014/main" id="{00000000-0008-0000-1400-00000D140600}"/>
                  </a:ext>
                </a:extLst>
              </xdr:cNvPr>
              <xdr:cNvSpPr/>
            </xdr:nvSpPr>
            <xdr:spPr bwMode="auto">
              <a:xfrm>
                <a:off x="3581386" y="2105218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50" name="Option Button 14" hidden="1">
                <a:extLst>
                  <a:ext uri="{63B3BB69-23CF-44E3-9099-C40C66FF867C}">
                    <a14:compatExt spid="_x0000_s398350"/>
                  </a:ext>
                  <a:ext uri="{FF2B5EF4-FFF2-40B4-BE49-F238E27FC236}">
                    <a16:creationId xmlns:a16="http://schemas.microsoft.com/office/drawing/2014/main" id="{00000000-0008-0000-1400-00000E140600}"/>
                  </a:ext>
                </a:extLst>
              </xdr:cNvPr>
              <xdr:cNvSpPr/>
            </xdr:nvSpPr>
            <xdr:spPr bwMode="auto">
              <a:xfrm>
                <a:off x="3705226" y="215265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1" name="Option Button 15" hidden="1">
                <a:extLst>
                  <a:ext uri="{63B3BB69-23CF-44E3-9099-C40C66FF867C}">
                    <a14:compatExt spid="_x0000_s398351"/>
                  </a:ext>
                  <a:ext uri="{FF2B5EF4-FFF2-40B4-BE49-F238E27FC236}">
                    <a16:creationId xmlns:a16="http://schemas.microsoft.com/office/drawing/2014/main" id="{00000000-0008-0000-1400-00000F140600}"/>
                  </a:ext>
                </a:extLst>
              </xdr:cNvPr>
              <xdr:cNvSpPr/>
            </xdr:nvSpPr>
            <xdr:spPr bwMode="auto">
              <a:xfrm>
                <a:off x="4143376" y="215265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2" name="Option Button 16" hidden="1">
                <a:extLst>
                  <a:ext uri="{63B3BB69-23CF-44E3-9099-C40C66FF867C}">
                    <a14:compatExt spid="_x0000_s398352"/>
                  </a:ext>
                  <a:ext uri="{FF2B5EF4-FFF2-40B4-BE49-F238E27FC236}">
                    <a16:creationId xmlns:a16="http://schemas.microsoft.com/office/drawing/2014/main" id="{00000000-0008-0000-1400-000010140600}"/>
                  </a:ext>
                </a:extLst>
              </xdr:cNvPr>
              <xdr:cNvSpPr/>
            </xdr:nvSpPr>
            <xdr:spPr bwMode="auto">
              <a:xfrm>
                <a:off x="4581525" y="215265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3" name="Option Button 17" hidden="1">
                <a:extLst>
                  <a:ext uri="{63B3BB69-23CF-44E3-9099-C40C66FF867C}">
                    <a14:compatExt spid="_x0000_s398353"/>
                  </a:ext>
                  <a:ext uri="{FF2B5EF4-FFF2-40B4-BE49-F238E27FC236}">
                    <a16:creationId xmlns:a16="http://schemas.microsoft.com/office/drawing/2014/main" id="{00000000-0008-0000-1400-000011140600}"/>
                  </a:ext>
                </a:extLst>
              </xdr:cNvPr>
              <xdr:cNvSpPr/>
            </xdr:nvSpPr>
            <xdr:spPr bwMode="auto">
              <a:xfrm>
                <a:off x="5019675" y="215265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4" name="Option Button 18" hidden="1">
                <a:extLst>
                  <a:ext uri="{63B3BB69-23CF-44E3-9099-C40C66FF867C}">
                    <a14:compatExt spid="_x0000_s398354"/>
                  </a:ext>
                  <a:ext uri="{FF2B5EF4-FFF2-40B4-BE49-F238E27FC236}">
                    <a16:creationId xmlns:a16="http://schemas.microsoft.com/office/drawing/2014/main" id="{00000000-0008-0000-1400-000012140600}"/>
                  </a:ext>
                </a:extLst>
              </xdr:cNvPr>
              <xdr:cNvSpPr/>
            </xdr:nvSpPr>
            <xdr:spPr bwMode="auto">
              <a:xfrm>
                <a:off x="5457824" y="215265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15</xdr:row>
          <xdr:rowOff>19087</xdr:rowOff>
        </xdr:from>
        <xdr:to>
          <xdr:col>16</xdr:col>
          <xdr:colOff>132300</xdr:colOff>
          <xdr:row>15</xdr:row>
          <xdr:rowOff>203957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400-00001E000000}"/>
                </a:ext>
              </a:extLst>
            </xdr:cNvPr>
            <xdr:cNvGrpSpPr/>
          </xdr:nvGrpSpPr>
          <xdr:grpSpPr>
            <a:xfrm>
              <a:off x="4427409" y="3821467"/>
              <a:ext cx="2341911" cy="184870"/>
              <a:chOff x="3581386" y="2104366"/>
              <a:chExt cx="2247895" cy="276222"/>
            </a:xfrm>
          </xdr:grpSpPr>
          <xdr:sp macro="" textlink="">
            <xdr:nvSpPr>
              <xdr:cNvPr id="398355" name="Group Box 19" hidden="1">
                <a:extLst>
                  <a:ext uri="{63B3BB69-23CF-44E3-9099-C40C66FF867C}">
                    <a14:compatExt spid="_x0000_s398355"/>
                  </a:ext>
                  <a:ext uri="{FF2B5EF4-FFF2-40B4-BE49-F238E27FC236}">
                    <a16:creationId xmlns:a16="http://schemas.microsoft.com/office/drawing/2014/main" id="{00000000-0008-0000-1400-000013140600}"/>
                  </a:ext>
                </a:extLst>
              </xdr:cNvPr>
              <xdr:cNvSpPr/>
            </xdr:nvSpPr>
            <xdr:spPr bwMode="auto">
              <a:xfrm>
                <a:off x="3581386" y="2104366"/>
                <a:ext cx="2247895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56" name="Option Button 20" hidden="1">
                <a:extLst>
                  <a:ext uri="{63B3BB69-23CF-44E3-9099-C40C66FF867C}">
                    <a14:compatExt spid="_x0000_s398356"/>
                  </a:ext>
                  <a:ext uri="{FF2B5EF4-FFF2-40B4-BE49-F238E27FC236}">
                    <a16:creationId xmlns:a16="http://schemas.microsoft.com/office/drawing/2014/main" id="{00000000-0008-0000-1400-000014140600}"/>
                  </a:ext>
                </a:extLst>
              </xdr:cNvPr>
              <xdr:cNvSpPr/>
            </xdr:nvSpPr>
            <xdr:spPr bwMode="auto">
              <a:xfrm>
                <a:off x="3705226" y="215267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7" name="Option Button 21" hidden="1">
                <a:extLst>
                  <a:ext uri="{63B3BB69-23CF-44E3-9099-C40C66FF867C}">
                    <a14:compatExt spid="_x0000_s398357"/>
                  </a:ext>
                  <a:ext uri="{FF2B5EF4-FFF2-40B4-BE49-F238E27FC236}">
                    <a16:creationId xmlns:a16="http://schemas.microsoft.com/office/drawing/2014/main" id="{00000000-0008-0000-1400-000015140600}"/>
                  </a:ext>
                </a:extLst>
              </xdr:cNvPr>
              <xdr:cNvSpPr/>
            </xdr:nvSpPr>
            <xdr:spPr bwMode="auto">
              <a:xfrm>
                <a:off x="4143376" y="215267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8" name="Option Button 22" hidden="1">
                <a:extLst>
                  <a:ext uri="{63B3BB69-23CF-44E3-9099-C40C66FF867C}">
                    <a14:compatExt spid="_x0000_s398358"/>
                  </a:ext>
                  <a:ext uri="{FF2B5EF4-FFF2-40B4-BE49-F238E27FC236}">
                    <a16:creationId xmlns:a16="http://schemas.microsoft.com/office/drawing/2014/main" id="{00000000-0008-0000-1400-000016140600}"/>
                  </a:ext>
                </a:extLst>
              </xdr:cNvPr>
              <xdr:cNvSpPr/>
            </xdr:nvSpPr>
            <xdr:spPr bwMode="auto">
              <a:xfrm>
                <a:off x="4581525" y="215267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9" name="Option Button 23" hidden="1">
                <a:extLst>
                  <a:ext uri="{63B3BB69-23CF-44E3-9099-C40C66FF867C}">
                    <a14:compatExt spid="_x0000_s398359"/>
                  </a:ext>
                  <a:ext uri="{FF2B5EF4-FFF2-40B4-BE49-F238E27FC236}">
                    <a16:creationId xmlns:a16="http://schemas.microsoft.com/office/drawing/2014/main" id="{00000000-0008-0000-1400-000017140600}"/>
                  </a:ext>
                </a:extLst>
              </xdr:cNvPr>
              <xdr:cNvSpPr/>
            </xdr:nvSpPr>
            <xdr:spPr bwMode="auto">
              <a:xfrm>
                <a:off x="5019675" y="215267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0" name="Option Button 24" hidden="1">
                <a:extLst>
                  <a:ext uri="{63B3BB69-23CF-44E3-9099-C40C66FF867C}">
                    <a14:compatExt spid="_x0000_s398360"/>
                  </a:ext>
                  <a:ext uri="{FF2B5EF4-FFF2-40B4-BE49-F238E27FC236}">
                    <a16:creationId xmlns:a16="http://schemas.microsoft.com/office/drawing/2014/main" id="{00000000-0008-0000-1400-000018140600}"/>
                  </a:ext>
                </a:extLst>
              </xdr:cNvPr>
              <xdr:cNvSpPr/>
            </xdr:nvSpPr>
            <xdr:spPr bwMode="auto">
              <a:xfrm>
                <a:off x="5457824" y="215267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16</xdr:row>
          <xdr:rowOff>28589</xdr:rowOff>
        </xdr:from>
        <xdr:to>
          <xdr:col>16</xdr:col>
          <xdr:colOff>132300</xdr:colOff>
          <xdr:row>16</xdr:row>
          <xdr:rowOff>204324</xdr:rowOff>
        </xdr:to>
        <xdr:grpSp>
          <xdr:nvGrpSpPr>
            <xdr:cNvPr id="39" name="Gruppieren 38">
              <a:extLst>
                <a:ext uri="{FF2B5EF4-FFF2-40B4-BE49-F238E27FC236}">
                  <a16:creationId xmlns:a16="http://schemas.microsoft.com/office/drawing/2014/main" id="{00000000-0008-0000-1400-000027000000}"/>
                </a:ext>
              </a:extLst>
            </xdr:cNvPr>
            <xdr:cNvGrpSpPr/>
          </xdr:nvGrpSpPr>
          <xdr:grpSpPr>
            <a:xfrm>
              <a:off x="4427409" y="4227209"/>
              <a:ext cx="2341911" cy="175735"/>
              <a:chOff x="3581386" y="2105723"/>
              <a:chExt cx="2247895" cy="276227"/>
            </a:xfrm>
          </xdr:grpSpPr>
          <xdr:sp macro="" textlink="">
            <xdr:nvSpPr>
              <xdr:cNvPr id="398361" name="Group Box 25" hidden="1">
                <a:extLst>
                  <a:ext uri="{63B3BB69-23CF-44E3-9099-C40C66FF867C}">
                    <a14:compatExt spid="_x0000_s398361"/>
                  </a:ext>
                  <a:ext uri="{FF2B5EF4-FFF2-40B4-BE49-F238E27FC236}">
                    <a16:creationId xmlns:a16="http://schemas.microsoft.com/office/drawing/2014/main" id="{00000000-0008-0000-1400-000019140600}"/>
                  </a:ext>
                </a:extLst>
              </xdr:cNvPr>
              <xdr:cNvSpPr/>
            </xdr:nvSpPr>
            <xdr:spPr bwMode="auto">
              <a:xfrm>
                <a:off x="3581386" y="2105723"/>
                <a:ext cx="2247895" cy="2762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62" name="Option Button 26" hidden="1">
                <a:extLst>
                  <a:ext uri="{63B3BB69-23CF-44E3-9099-C40C66FF867C}">
                    <a14:compatExt spid="_x0000_s398362"/>
                  </a:ext>
                  <a:ext uri="{FF2B5EF4-FFF2-40B4-BE49-F238E27FC236}">
                    <a16:creationId xmlns:a16="http://schemas.microsoft.com/office/drawing/2014/main" id="{00000000-0008-0000-1400-00001A1406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3" name="Option Button 27" hidden="1">
                <a:extLst>
                  <a:ext uri="{63B3BB69-23CF-44E3-9099-C40C66FF867C}">
                    <a14:compatExt spid="_x0000_s398363"/>
                  </a:ext>
                  <a:ext uri="{FF2B5EF4-FFF2-40B4-BE49-F238E27FC236}">
                    <a16:creationId xmlns:a16="http://schemas.microsoft.com/office/drawing/2014/main" id="{00000000-0008-0000-1400-00001B1406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4" name="Option Button 28" hidden="1">
                <a:extLst>
                  <a:ext uri="{63B3BB69-23CF-44E3-9099-C40C66FF867C}">
                    <a14:compatExt spid="_x0000_s398364"/>
                  </a:ext>
                  <a:ext uri="{FF2B5EF4-FFF2-40B4-BE49-F238E27FC236}">
                    <a16:creationId xmlns:a16="http://schemas.microsoft.com/office/drawing/2014/main" id="{00000000-0008-0000-1400-00001C1406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5" name="Option Button 29" hidden="1">
                <a:extLst>
                  <a:ext uri="{63B3BB69-23CF-44E3-9099-C40C66FF867C}">
                    <a14:compatExt spid="_x0000_s398365"/>
                  </a:ext>
                  <a:ext uri="{FF2B5EF4-FFF2-40B4-BE49-F238E27FC236}">
                    <a16:creationId xmlns:a16="http://schemas.microsoft.com/office/drawing/2014/main" id="{00000000-0008-0000-1400-00001D1406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6" name="Option Button 30" hidden="1">
                <a:extLst>
                  <a:ext uri="{63B3BB69-23CF-44E3-9099-C40C66FF867C}">
                    <a14:compatExt spid="_x0000_s398366"/>
                  </a:ext>
                  <a:ext uri="{FF2B5EF4-FFF2-40B4-BE49-F238E27FC236}">
                    <a16:creationId xmlns:a16="http://schemas.microsoft.com/office/drawing/2014/main" id="{00000000-0008-0000-1400-00001E1406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17</xdr:row>
          <xdr:rowOff>9591</xdr:rowOff>
        </xdr:from>
        <xdr:to>
          <xdr:col>16</xdr:col>
          <xdr:colOff>132300</xdr:colOff>
          <xdr:row>17</xdr:row>
          <xdr:rowOff>203596</xdr:rowOff>
        </xdr:to>
        <xdr:grpSp>
          <xdr:nvGrpSpPr>
            <xdr:cNvPr id="48" name="Gruppieren 47">
              <a:extLst>
                <a:ext uri="{FF2B5EF4-FFF2-40B4-BE49-F238E27FC236}">
                  <a16:creationId xmlns:a16="http://schemas.microsoft.com/office/drawing/2014/main" id="{00000000-0008-0000-1400-000030000000}"/>
                </a:ext>
              </a:extLst>
            </xdr:cNvPr>
            <xdr:cNvGrpSpPr/>
          </xdr:nvGrpSpPr>
          <xdr:grpSpPr>
            <a:xfrm>
              <a:off x="4427409" y="460445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367" name="Group Box 31" hidden="1">
                <a:extLst>
                  <a:ext uri="{63B3BB69-23CF-44E3-9099-C40C66FF867C}">
                    <a14:compatExt spid="_x0000_s398367"/>
                  </a:ext>
                  <a:ext uri="{FF2B5EF4-FFF2-40B4-BE49-F238E27FC236}">
                    <a16:creationId xmlns:a16="http://schemas.microsoft.com/office/drawing/2014/main" id="{00000000-0008-0000-1400-00001F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68" name="Option Button 32" hidden="1">
                <a:extLst>
                  <a:ext uri="{63B3BB69-23CF-44E3-9099-C40C66FF867C}">
                    <a14:compatExt spid="_x0000_s398368"/>
                  </a:ext>
                  <a:ext uri="{FF2B5EF4-FFF2-40B4-BE49-F238E27FC236}">
                    <a16:creationId xmlns:a16="http://schemas.microsoft.com/office/drawing/2014/main" id="{00000000-0008-0000-1400-000020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9" name="Option Button 33" hidden="1">
                <a:extLst>
                  <a:ext uri="{63B3BB69-23CF-44E3-9099-C40C66FF867C}">
                    <a14:compatExt spid="_x0000_s398369"/>
                  </a:ext>
                  <a:ext uri="{FF2B5EF4-FFF2-40B4-BE49-F238E27FC236}">
                    <a16:creationId xmlns:a16="http://schemas.microsoft.com/office/drawing/2014/main" id="{00000000-0008-0000-1400-000021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0" name="Option Button 34" hidden="1">
                <a:extLst>
                  <a:ext uri="{63B3BB69-23CF-44E3-9099-C40C66FF867C}">
                    <a14:compatExt spid="_x0000_s398370"/>
                  </a:ext>
                  <a:ext uri="{FF2B5EF4-FFF2-40B4-BE49-F238E27FC236}">
                    <a16:creationId xmlns:a16="http://schemas.microsoft.com/office/drawing/2014/main" id="{00000000-0008-0000-1400-000022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1" name="Option Button 35" hidden="1">
                <a:extLst>
                  <a:ext uri="{63B3BB69-23CF-44E3-9099-C40C66FF867C}">
                    <a14:compatExt spid="_x0000_s398371"/>
                  </a:ext>
                  <a:ext uri="{FF2B5EF4-FFF2-40B4-BE49-F238E27FC236}">
                    <a16:creationId xmlns:a16="http://schemas.microsoft.com/office/drawing/2014/main" id="{00000000-0008-0000-1400-000023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2" name="Option Button 36" hidden="1">
                <a:extLst>
                  <a:ext uri="{63B3BB69-23CF-44E3-9099-C40C66FF867C}">
                    <a14:compatExt spid="_x0000_s398372"/>
                  </a:ext>
                  <a:ext uri="{FF2B5EF4-FFF2-40B4-BE49-F238E27FC236}">
                    <a16:creationId xmlns:a16="http://schemas.microsoft.com/office/drawing/2014/main" id="{00000000-0008-0000-1400-000024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24</xdr:row>
          <xdr:rowOff>19000</xdr:rowOff>
        </xdr:from>
        <xdr:to>
          <xdr:col>16</xdr:col>
          <xdr:colOff>132300</xdr:colOff>
          <xdr:row>24</xdr:row>
          <xdr:rowOff>194736</xdr:rowOff>
        </xdr:to>
        <xdr:grpSp>
          <xdr:nvGrpSpPr>
            <xdr:cNvPr id="57" name="Gruppieren 56">
              <a:extLst>
                <a:ext uri="{FF2B5EF4-FFF2-40B4-BE49-F238E27FC236}">
                  <a16:creationId xmlns:a16="http://schemas.microsoft.com/office/drawing/2014/main" id="{00000000-0008-0000-1400-000039000000}"/>
                </a:ext>
              </a:extLst>
            </xdr:cNvPr>
            <xdr:cNvGrpSpPr/>
          </xdr:nvGrpSpPr>
          <xdr:grpSpPr>
            <a:xfrm>
              <a:off x="4427409" y="7189420"/>
              <a:ext cx="2341911" cy="175736"/>
              <a:chOff x="3581386" y="2105335"/>
              <a:chExt cx="2247895" cy="276221"/>
            </a:xfrm>
          </xdr:grpSpPr>
          <xdr:sp macro="" textlink="">
            <xdr:nvSpPr>
              <xdr:cNvPr id="398373" name="Group Box 37" hidden="1">
                <a:extLst>
                  <a:ext uri="{63B3BB69-23CF-44E3-9099-C40C66FF867C}">
                    <a14:compatExt spid="_x0000_s398373"/>
                  </a:ext>
                  <a:ext uri="{FF2B5EF4-FFF2-40B4-BE49-F238E27FC236}">
                    <a16:creationId xmlns:a16="http://schemas.microsoft.com/office/drawing/2014/main" id="{00000000-0008-0000-1400-000025140600}"/>
                  </a:ext>
                </a:extLst>
              </xdr:cNvPr>
              <xdr:cNvSpPr/>
            </xdr:nvSpPr>
            <xdr:spPr bwMode="auto">
              <a:xfrm>
                <a:off x="3581386" y="2105335"/>
                <a:ext cx="2247895" cy="2762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74" name="Option Button 38" hidden="1">
                <a:extLst>
                  <a:ext uri="{63B3BB69-23CF-44E3-9099-C40C66FF867C}">
                    <a14:compatExt spid="_x0000_s398374"/>
                  </a:ext>
                  <a:ext uri="{FF2B5EF4-FFF2-40B4-BE49-F238E27FC236}">
                    <a16:creationId xmlns:a16="http://schemas.microsoft.com/office/drawing/2014/main" id="{00000000-0008-0000-1400-000026140600}"/>
                  </a:ext>
                </a:extLst>
              </xdr:cNvPr>
              <xdr:cNvSpPr/>
            </xdr:nvSpPr>
            <xdr:spPr bwMode="auto">
              <a:xfrm>
                <a:off x="3705226" y="215264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5" name="Option Button 39" hidden="1">
                <a:extLst>
                  <a:ext uri="{63B3BB69-23CF-44E3-9099-C40C66FF867C}">
                    <a14:compatExt spid="_x0000_s398375"/>
                  </a:ext>
                  <a:ext uri="{FF2B5EF4-FFF2-40B4-BE49-F238E27FC236}">
                    <a16:creationId xmlns:a16="http://schemas.microsoft.com/office/drawing/2014/main" id="{00000000-0008-0000-1400-000027140600}"/>
                  </a:ext>
                </a:extLst>
              </xdr:cNvPr>
              <xdr:cNvSpPr/>
            </xdr:nvSpPr>
            <xdr:spPr bwMode="auto">
              <a:xfrm>
                <a:off x="4143376" y="215264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6" name="Option Button 40" hidden="1">
                <a:extLst>
                  <a:ext uri="{63B3BB69-23CF-44E3-9099-C40C66FF867C}">
                    <a14:compatExt spid="_x0000_s398376"/>
                  </a:ext>
                  <a:ext uri="{FF2B5EF4-FFF2-40B4-BE49-F238E27FC236}">
                    <a16:creationId xmlns:a16="http://schemas.microsoft.com/office/drawing/2014/main" id="{00000000-0008-0000-1400-000028140600}"/>
                  </a:ext>
                </a:extLst>
              </xdr:cNvPr>
              <xdr:cNvSpPr/>
            </xdr:nvSpPr>
            <xdr:spPr bwMode="auto">
              <a:xfrm>
                <a:off x="4581525" y="215264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7" name="Option Button 41" hidden="1">
                <a:extLst>
                  <a:ext uri="{63B3BB69-23CF-44E3-9099-C40C66FF867C}">
                    <a14:compatExt spid="_x0000_s398377"/>
                  </a:ext>
                  <a:ext uri="{FF2B5EF4-FFF2-40B4-BE49-F238E27FC236}">
                    <a16:creationId xmlns:a16="http://schemas.microsoft.com/office/drawing/2014/main" id="{00000000-0008-0000-1400-000029140600}"/>
                  </a:ext>
                </a:extLst>
              </xdr:cNvPr>
              <xdr:cNvSpPr/>
            </xdr:nvSpPr>
            <xdr:spPr bwMode="auto">
              <a:xfrm>
                <a:off x="5019675" y="215264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8" name="Option Button 42" hidden="1">
                <a:extLst>
                  <a:ext uri="{63B3BB69-23CF-44E3-9099-C40C66FF867C}">
                    <a14:compatExt spid="_x0000_s398378"/>
                  </a:ext>
                  <a:ext uri="{FF2B5EF4-FFF2-40B4-BE49-F238E27FC236}">
                    <a16:creationId xmlns:a16="http://schemas.microsoft.com/office/drawing/2014/main" id="{00000000-0008-0000-1400-00002A140600}"/>
                  </a:ext>
                </a:extLst>
              </xdr:cNvPr>
              <xdr:cNvSpPr/>
            </xdr:nvSpPr>
            <xdr:spPr bwMode="auto">
              <a:xfrm>
                <a:off x="5457824" y="215264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25</xdr:row>
          <xdr:rowOff>9525</xdr:rowOff>
        </xdr:from>
        <xdr:to>
          <xdr:col>16</xdr:col>
          <xdr:colOff>132300</xdr:colOff>
          <xdr:row>25</xdr:row>
          <xdr:rowOff>203530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1400-000042000000}"/>
                </a:ext>
              </a:extLst>
            </xdr:cNvPr>
            <xdr:cNvGrpSpPr/>
          </xdr:nvGrpSpPr>
          <xdr:grpSpPr>
            <a:xfrm>
              <a:off x="4427409" y="7576185"/>
              <a:ext cx="2341911" cy="194005"/>
              <a:chOff x="3581386" y="2105027"/>
              <a:chExt cx="2247895" cy="276225"/>
            </a:xfrm>
          </xdr:grpSpPr>
          <xdr:sp macro="" textlink="">
            <xdr:nvSpPr>
              <xdr:cNvPr id="398379" name="Group Box 43" hidden="1">
                <a:extLst>
                  <a:ext uri="{63B3BB69-23CF-44E3-9099-C40C66FF867C}">
                    <a14:compatExt spid="_x0000_s398379"/>
                  </a:ext>
                  <a:ext uri="{FF2B5EF4-FFF2-40B4-BE49-F238E27FC236}">
                    <a16:creationId xmlns:a16="http://schemas.microsoft.com/office/drawing/2014/main" id="{00000000-0008-0000-1400-00002B140600}"/>
                  </a:ext>
                </a:extLst>
              </xdr:cNvPr>
              <xdr:cNvSpPr/>
            </xdr:nvSpPr>
            <xdr:spPr bwMode="auto">
              <a:xfrm>
                <a:off x="3581386" y="2105027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80" name="Option Button 44" hidden="1">
                <a:extLst>
                  <a:ext uri="{63B3BB69-23CF-44E3-9099-C40C66FF867C}">
                    <a14:compatExt spid="_x0000_s398380"/>
                  </a:ext>
                  <a:ext uri="{FF2B5EF4-FFF2-40B4-BE49-F238E27FC236}">
                    <a16:creationId xmlns:a16="http://schemas.microsoft.com/office/drawing/2014/main" id="{00000000-0008-0000-1400-00002C140600}"/>
                  </a:ext>
                </a:extLst>
              </xdr:cNvPr>
              <xdr:cNvSpPr/>
            </xdr:nvSpPr>
            <xdr:spPr bwMode="auto">
              <a:xfrm>
                <a:off x="370522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1" name="Option Button 45" hidden="1">
                <a:extLst>
                  <a:ext uri="{63B3BB69-23CF-44E3-9099-C40C66FF867C}">
                    <a14:compatExt spid="_x0000_s398381"/>
                  </a:ext>
                  <a:ext uri="{FF2B5EF4-FFF2-40B4-BE49-F238E27FC236}">
                    <a16:creationId xmlns:a16="http://schemas.microsoft.com/office/drawing/2014/main" id="{00000000-0008-0000-1400-00002D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2" name="Option Button 46" hidden="1">
                <a:extLst>
                  <a:ext uri="{63B3BB69-23CF-44E3-9099-C40C66FF867C}">
                    <a14:compatExt spid="_x0000_s398382"/>
                  </a:ext>
                  <a:ext uri="{FF2B5EF4-FFF2-40B4-BE49-F238E27FC236}">
                    <a16:creationId xmlns:a16="http://schemas.microsoft.com/office/drawing/2014/main" id="{00000000-0008-0000-1400-00002E140600}"/>
                  </a:ext>
                </a:extLst>
              </xdr:cNvPr>
              <xdr:cNvSpPr/>
            </xdr:nvSpPr>
            <xdr:spPr bwMode="auto">
              <a:xfrm>
                <a:off x="458152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3" name="Option Button 47" hidden="1">
                <a:extLst>
                  <a:ext uri="{63B3BB69-23CF-44E3-9099-C40C66FF867C}">
                    <a14:compatExt spid="_x0000_s398383"/>
                  </a:ext>
                  <a:ext uri="{FF2B5EF4-FFF2-40B4-BE49-F238E27FC236}">
                    <a16:creationId xmlns:a16="http://schemas.microsoft.com/office/drawing/2014/main" id="{00000000-0008-0000-1400-00002F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4" name="Option Button 48" hidden="1">
                <a:extLst>
                  <a:ext uri="{63B3BB69-23CF-44E3-9099-C40C66FF867C}">
                    <a14:compatExt spid="_x0000_s398384"/>
                  </a:ext>
                  <a:ext uri="{FF2B5EF4-FFF2-40B4-BE49-F238E27FC236}">
                    <a16:creationId xmlns:a16="http://schemas.microsoft.com/office/drawing/2014/main" id="{00000000-0008-0000-1400-000030140600}"/>
                  </a:ext>
                </a:extLst>
              </xdr:cNvPr>
              <xdr:cNvSpPr/>
            </xdr:nvSpPr>
            <xdr:spPr bwMode="auto">
              <a:xfrm>
                <a:off x="5457824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26</xdr:row>
          <xdr:rowOff>19016</xdr:rowOff>
        </xdr:from>
        <xdr:to>
          <xdr:col>16</xdr:col>
          <xdr:colOff>132300</xdr:colOff>
          <xdr:row>26</xdr:row>
          <xdr:rowOff>188312</xdr:rowOff>
        </xdr:to>
        <xdr:grpSp>
          <xdr:nvGrpSpPr>
            <xdr:cNvPr id="75" name="Gruppieren 74">
              <a:extLst>
                <a:ext uri="{FF2B5EF4-FFF2-40B4-BE49-F238E27FC236}">
                  <a16:creationId xmlns:a16="http://schemas.microsoft.com/office/drawing/2014/main" id="{00000000-0008-0000-1400-00004B000000}"/>
                </a:ext>
              </a:extLst>
            </xdr:cNvPr>
            <xdr:cNvGrpSpPr/>
          </xdr:nvGrpSpPr>
          <xdr:grpSpPr>
            <a:xfrm>
              <a:off x="4427409" y="7981916"/>
              <a:ext cx="2341911" cy="169296"/>
              <a:chOff x="3581386" y="2104501"/>
              <a:chExt cx="2247895" cy="276225"/>
            </a:xfrm>
          </xdr:grpSpPr>
          <xdr:sp macro="" textlink="">
            <xdr:nvSpPr>
              <xdr:cNvPr id="398385" name="Group Box 49" hidden="1">
                <a:extLst>
                  <a:ext uri="{63B3BB69-23CF-44E3-9099-C40C66FF867C}">
                    <a14:compatExt spid="_x0000_s398385"/>
                  </a:ext>
                  <a:ext uri="{FF2B5EF4-FFF2-40B4-BE49-F238E27FC236}">
                    <a16:creationId xmlns:a16="http://schemas.microsoft.com/office/drawing/2014/main" id="{00000000-0008-0000-1400-000031140600}"/>
                  </a:ext>
                </a:extLst>
              </xdr:cNvPr>
              <xdr:cNvSpPr/>
            </xdr:nvSpPr>
            <xdr:spPr bwMode="auto">
              <a:xfrm>
                <a:off x="3581386" y="2104501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86" name="Option Button 50" hidden="1">
                <a:extLst>
                  <a:ext uri="{63B3BB69-23CF-44E3-9099-C40C66FF867C}">
                    <a14:compatExt spid="_x0000_s398386"/>
                  </a:ext>
                  <a:ext uri="{FF2B5EF4-FFF2-40B4-BE49-F238E27FC236}">
                    <a16:creationId xmlns:a16="http://schemas.microsoft.com/office/drawing/2014/main" id="{00000000-0008-0000-1400-000032140600}"/>
                  </a:ext>
                </a:extLst>
              </xdr:cNvPr>
              <xdr:cNvSpPr/>
            </xdr:nvSpPr>
            <xdr:spPr bwMode="auto">
              <a:xfrm>
                <a:off x="370522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7" name="Option Button 51" hidden="1">
                <a:extLst>
                  <a:ext uri="{63B3BB69-23CF-44E3-9099-C40C66FF867C}">
                    <a14:compatExt spid="_x0000_s398387"/>
                  </a:ext>
                  <a:ext uri="{FF2B5EF4-FFF2-40B4-BE49-F238E27FC236}">
                    <a16:creationId xmlns:a16="http://schemas.microsoft.com/office/drawing/2014/main" id="{00000000-0008-0000-1400-000033140600}"/>
                  </a:ext>
                </a:extLst>
              </xdr:cNvPr>
              <xdr:cNvSpPr/>
            </xdr:nvSpPr>
            <xdr:spPr bwMode="auto">
              <a:xfrm>
                <a:off x="414337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8" name="Option Button 52" hidden="1">
                <a:extLst>
                  <a:ext uri="{63B3BB69-23CF-44E3-9099-C40C66FF867C}">
                    <a14:compatExt spid="_x0000_s398388"/>
                  </a:ext>
                  <a:ext uri="{FF2B5EF4-FFF2-40B4-BE49-F238E27FC236}">
                    <a16:creationId xmlns:a16="http://schemas.microsoft.com/office/drawing/2014/main" id="{00000000-0008-0000-1400-000034140600}"/>
                  </a:ext>
                </a:extLst>
              </xdr:cNvPr>
              <xdr:cNvSpPr/>
            </xdr:nvSpPr>
            <xdr:spPr bwMode="auto">
              <a:xfrm>
                <a:off x="458152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9" name="Option Button 53" hidden="1">
                <a:extLst>
                  <a:ext uri="{63B3BB69-23CF-44E3-9099-C40C66FF867C}">
                    <a14:compatExt spid="_x0000_s398389"/>
                  </a:ext>
                  <a:ext uri="{FF2B5EF4-FFF2-40B4-BE49-F238E27FC236}">
                    <a16:creationId xmlns:a16="http://schemas.microsoft.com/office/drawing/2014/main" id="{00000000-0008-0000-1400-000035140600}"/>
                  </a:ext>
                </a:extLst>
              </xdr:cNvPr>
              <xdr:cNvSpPr/>
            </xdr:nvSpPr>
            <xdr:spPr bwMode="auto">
              <a:xfrm>
                <a:off x="501967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0" name="Option Button 54" hidden="1">
                <a:extLst>
                  <a:ext uri="{63B3BB69-23CF-44E3-9099-C40C66FF867C}">
                    <a14:compatExt spid="_x0000_s398390"/>
                  </a:ext>
                  <a:ext uri="{FF2B5EF4-FFF2-40B4-BE49-F238E27FC236}">
                    <a16:creationId xmlns:a16="http://schemas.microsoft.com/office/drawing/2014/main" id="{00000000-0008-0000-1400-000036140600}"/>
                  </a:ext>
                </a:extLst>
              </xdr:cNvPr>
              <xdr:cNvSpPr/>
            </xdr:nvSpPr>
            <xdr:spPr bwMode="auto">
              <a:xfrm>
                <a:off x="5457824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27</xdr:row>
          <xdr:rowOff>28578</xdr:rowOff>
        </xdr:from>
        <xdr:to>
          <xdr:col>16</xdr:col>
          <xdr:colOff>132301</xdr:colOff>
          <xdr:row>27</xdr:row>
          <xdr:rowOff>204311</xdr:rowOff>
        </xdr:to>
        <xdr:grpSp>
          <xdr:nvGrpSpPr>
            <xdr:cNvPr id="84" name="Gruppieren 83">
              <a:extLst>
                <a:ext uri="{FF2B5EF4-FFF2-40B4-BE49-F238E27FC236}">
                  <a16:creationId xmlns:a16="http://schemas.microsoft.com/office/drawing/2014/main" id="{00000000-0008-0000-1400-000054000000}"/>
                </a:ext>
              </a:extLst>
            </xdr:cNvPr>
            <xdr:cNvGrpSpPr/>
          </xdr:nvGrpSpPr>
          <xdr:grpSpPr>
            <a:xfrm>
              <a:off x="4427413" y="8387718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391" name="Group Box 55" hidden="1">
                <a:extLst>
                  <a:ext uri="{63B3BB69-23CF-44E3-9099-C40C66FF867C}">
                    <a14:compatExt spid="_x0000_s398391"/>
                  </a:ext>
                  <a:ext uri="{FF2B5EF4-FFF2-40B4-BE49-F238E27FC236}">
                    <a16:creationId xmlns:a16="http://schemas.microsoft.com/office/drawing/2014/main" id="{00000000-0008-0000-1400-000037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92" name="Option Button 56" hidden="1">
                <a:extLst>
                  <a:ext uri="{63B3BB69-23CF-44E3-9099-C40C66FF867C}">
                    <a14:compatExt spid="_x0000_s398392"/>
                  </a:ext>
                  <a:ext uri="{FF2B5EF4-FFF2-40B4-BE49-F238E27FC236}">
                    <a16:creationId xmlns:a16="http://schemas.microsoft.com/office/drawing/2014/main" id="{00000000-0008-0000-1400-000038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3" name="Option Button 57" hidden="1">
                <a:extLst>
                  <a:ext uri="{63B3BB69-23CF-44E3-9099-C40C66FF867C}">
                    <a14:compatExt spid="_x0000_s398393"/>
                  </a:ext>
                  <a:ext uri="{FF2B5EF4-FFF2-40B4-BE49-F238E27FC236}">
                    <a16:creationId xmlns:a16="http://schemas.microsoft.com/office/drawing/2014/main" id="{00000000-0008-0000-1400-000039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4" name="Option Button 58" hidden="1">
                <a:extLst>
                  <a:ext uri="{63B3BB69-23CF-44E3-9099-C40C66FF867C}">
                    <a14:compatExt spid="_x0000_s398394"/>
                  </a:ext>
                  <a:ext uri="{FF2B5EF4-FFF2-40B4-BE49-F238E27FC236}">
                    <a16:creationId xmlns:a16="http://schemas.microsoft.com/office/drawing/2014/main" id="{00000000-0008-0000-1400-00003A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5" name="Option Button 59" hidden="1">
                <a:extLst>
                  <a:ext uri="{63B3BB69-23CF-44E3-9099-C40C66FF867C}">
                    <a14:compatExt spid="_x0000_s398395"/>
                  </a:ext>
                  <a:ext uri="{FF2B5EF4-FFF2-40B4-BE49-F238E27FC236}">
                    <a16:creationId xmlns:a16="http://schemas.microsoft.com/office/drawing/2014/main" id="{00000000-0008-0000-1400-00003B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6" name="Option Button 60" hidden="1">
                <a:extLst>
                  <a:ext uri="{63B3BB69-23CF-44E3-9099-C40C66FF867C}">
                    <a14:compatExt spid="_x0000_s398396"/>
                  </a:ext>
                  <a:ext uri="{FF2B5EF4-FFF2-40B4-BE49-F238E27FC236}">
                    <a16:creationId xmlns:a16="http://schemas.microsoft.com/office/drawing/2014/main" id="{00000000-0008-0000-1400-00003C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10</xdr:row>
          <xdr:rowOff>18952</xdr:rowOff>
        </xdr:from>
        <xdr:to>
          <xdr:col>16</xdr:col>
          <xdr:colOff>132296</xdr:colOff>
          <xdr:row>10</xdr:row>
          <xdr:rowOff>222093</xdr:rowOff>
        </xdr:to>
        <xdr:grpSp>
          <xdr:nvGrpSpPr>
            <xdr:cNvPr id="93" name="Gruppieren 92">
              <a:extLst>
                <a:ext uri="{FF2B5EF4-FFF2-40B4-BE49-F238E27FC236}">
                  <a16:creationId xmlns:a16="http://schemas.microsoft.com/office/drawing/2014/main" id="{00000000-0008-0000-1400-00005D000000}"/>
                </a:ext>
              </a:extLst>
            </xdr:cNvPr>
            <xdr:cNvGrpSpPr/>
          </xdr:nvGrpSpPr>
          <xdr:grpSpPr>
            <a:xfrm>
              <a:off x="4417695" y="2205892"/>
              <a:ext cx="2351621" cy="203141"/>
              <a:chOff x="3581395" y="2104371"/>
              <a:chExt cx="2247900" cy="276226"/>
            </a:xfrm>
          </xdr:grpSpPr>
          <xdr:sp macro="" textlink="">
            <xdr:nvSpPr>
              <xdr:cNvPr id="398397" name="Group Box 61" hidden="1">
                <a:extLst>
                  <a:ext uri="{63B3BB69-23CF-44E3-9099-C40C66FF867C}">
                    <a14:compatExt spid="_x0000_s398397"/>
                  </a:ext>
                  <a:ext uri="{FF2B5EF4-FFF2-40B4-BE49-F238E27FC236}">
                    <a16:creationId xmlns:a16="http://schemas.microsoft.com/office/drawing/2014/main" id="{00000000-0008-0000-1400-00003D140600}"/>
                  </a:ext>
                </a:extLst>
              </xdr:cNvPr>
              <xdr:cNvSpPr/>
            </xdr:nvSpPr>
            <xdr:spPr bwMode="auto">
              <a:xfrm>
                <a:off x="3581395" y="2104371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98" name="Option Button 62" hidden="1">
                <a:extLst>
                  <a:ext uri="{63B3BB69-23CF-44E3-9099-C40C66FF867C}">
                    <a14:compatExt spid="_x0000_s398398"/>
                  </a:ext>
                  <a:ext uri="{FF2B5EF4-FFF2-40B4-BE49-F238E27FC236}">
                    <a16:creationId xmlns:a16="http://schemas.microsoft.com/office/drawing/2014/main" id="{00000000-0008-0000-1400-00003E140600}"/>
                  </a:ext>
                </a:extLst>
              </xdr:cNvPr>
              <xdr:cNvSpPr/>
            </xdr:nvSpPr>
            <xdr:spPr bwMode="auto">
              <a:xfrm>
                <a:off x="3705225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9" name="Option Button 63" hidden="1">
                <a:extLst>
                  <a:ext uri="{63B3BB69-23CF-44E3-9099-C40C66FF867C}">
                    <a14:compatExt spid="_x0000_s398399"/>
                  </a:ext>
                  <a:ext uri="{FF2B5EF4-FFF2-40B4-BE49-F238E27FC236}">
                    <a16:creationId xmlns:a16="http://schemas.microsoft.com/office/drawing/2014/main" id="{00000000-0008-0000-1400-00003F140600}"/>
                  </a:ext>
                </a:extLst>
              </xdr:cNvPr>
              <xdr:cNvSpPr/>
            </xdr:nvSpPr>
            <xdr:spPr bwMode="auto">
              <a:xfrm>
                <a:off x="4143376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0" name="Option Button 64" hidden="1">
                <a:extLst>
                  <a:ext uri="{63B3BB69-23CF-44E3-9099-C40C66FF867C}">
                    <a14:compatExt spid="_x0000_s398400"/>
                  </a:ext>
                  <a:ext uri="{FF2B5EF4-FFF2-40B4-BE49-F238E27FC236}">
                    <a16:creationId xmlns:a16="http://schemas.microsoft.com/office/drawing/2014/main" id="{00000000-0008-0000-1400-000040140600}"/>
                  </a:ext>
                </a:extLst>
              </xdr:cNvPr>
              <xdr:cNvSpPr/>
            </xdr:nvSpPr>
            <xdr:spPr bwMode="auto">
              <a:xfrm>
                <a:off x="4581526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1" name="Option Button 65" hidden="1">
                <a:extLst>
                  <a:ext uri="{63B3BB69-23CF-44E3-9099-C40C66FF867C}">
                    <a14:compatExt spid="_x0000_s398401"/>
                  </a:ext>
                  <a:ext uri="{FF2B5EF4-FFF2-40B4-BE49-F238E27FC236}">
                    <a16:creationId xmlns:a16="http://schemas.microsoft.com/office/drawing/2014/main" id="{00000000-0008-0000-1400-000041140600}"/>
                  </a:ext>
                </a:extLst>
              </xdr:cNvPr>
              <xdr:cNvSpPr/>
            </xdr:nvSpPr>
            <xdr:spPr bwMode="auto">
              <a:xfrm>
                <a:off x="5019673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2" name="Option Button 66" hidden="1">
                <a:extLst>
                  <a:ext uri="{63B3BB69-23CF-44E3-9099-C40C66FF867C}">
                    <a14:compatExt spid="_x0000_s398402"/>
                  </a:ext>
                  <a:ext uri="{FF2B5EF4-FFF2-40B4-BE49-F238E27FC236}">
                    <a16:creationId xmlns:a16="http://schemas.microsoft.com/office/drawing/2014/main" id="{00000000-0008-0000-1400-000042140600}"/>
                  </a:ext>
                </a:extLst>
              </xdr:cNvPr>
              <xdr:cNvSpPr/>
            </xdr:nvSpPr>
            <xdr:spPr bwMode="auto">
              <a:xfrm>
                <a:off x="5457824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1516380</xdr:colOff>
      <xdr:row>1</xdr:row>
      <xdr:rowOff>49530</xdr:rowOff>
    </xdr:from>
    <xdr:to>
      <xdr:col>20</xdr:col>
      <xdr:colOff>1689180</xdr:colOff>
      <xdr:row>1</xdr:row>
      <xdr:rowOff>222330</xdr:rowOff>
    </xdr:to>
    <xdr:grpSp>
      <xdr:nvGrpSpPr>
        <xdr:cNvPr id="103" name="Gruppieren 10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400-000067000000}"/>
            </a:ext>
          </a:extLst>
        </xdr:cNvPr>
        <xdr:cNvGrpSpPr/>
      </xdr:nvGrpSpPr>
      <xdr:grpSpPr>
        <a:xfrm>
          <a:off x="8839200" y="582930"/>
          <a:ext cx="172800" cy="172800"/>
          <a:chOff x="8105775" y="571500"/>
          <a:chExt cx="172800" cy="172800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1400-00006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05" name="Textfeld 104">
            <a:extLst>
              <a:ext uri="{FF2B5EF4-FFF2-40B4-BE49-F238E27FC236}">
                <a16:creationId xmlns:a16="http://schemas.microsoft.com/office/drawing/2014/main" id="{00000000-0008-0000-1400-00006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106" name="Picture 2">
          <a:extLst>
            <a:ext uri="{FF2B5EF4-FFF2-40B4-BE49-F238E27FC236}">
              <a16:creationId xmlns:a16="http://schemas.microsoft.com/office/drawing/2014/main" id="{00000000-0008-0000-1400-00006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19050" y="175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13</xdr:row>
      <xdr:rowOff>190501</xdr:rowOff>
    </xdr:from>
    <xdr:to>
      <xdr:col>0</xdr:col>
      <xdr:colOff>447675</xdr:colOff>
      <xdr:row>15</xdr:row>
      <xdr:rowOff>278424</xdr:rowOff>
    </xdr:to>
    <xdr:pic>
      <xdr:nvPicPr>
        <xdr:cNvPr id="107" name="Picture 2">
          <a:extLst>
            <a:ext uri="{FF2B5EF4-FFF2-40B4-BE49-F238E27FC236}">
              <a16:creationId xmlns:a16="http://schemas.microsoft.com/office/drawing/2014/main" id="{00000000-0008-0000-1400-00006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9050" y="3409951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18</xdr:row>
          <xdr:rowOff>9609</xdr:rowOff>
        </xdr:from>
        <xdr:to>
          <xdr:col>16</xdr:col>
          <xdr:colOff>132300</xdr:colOff>
          <xdr:row>18</xdr:row>
          <xdr:rowOff>212750</xdr:rowOff>
        </xdr:to>
        <xdr:grpSp>
          <xdr:nvGrpSpPr>
            <xdr:cNvPr id="109" name="Gruppieren 108">
              <a:extLst>
                <a:ext uri="{FF2B5EF4-FFF2-40B4-BE49-F238E27FC236}">
                  <a16:creationId xmlns:a16="http://schemas.microsoft.com/office/drawing/2014/main" id="{00000000-0008-0000-1400-00006D000000}"/>
                </a:ext>
              </a:extLst>
            </xdr:cNvPr>
            <xdr:cNvGrpSpPr/>
          </xdr:nvGrpSpPr>
          <xdr:grpSpPr>
            <a:xfrm>
              <a:off x="4427409" y="5000709"/>
              <a:ext cx="2341911" cy="203141"/>
              <a:chOff x="3581386" y="2105678"/>
              <a:chExt cx="2247895" cy="276226"/>
            </a:xfrm>
          </xdr:grpSpPr>
          <xdr:sp macro="" textlink="">
            <xdr:nvSpPr>
              <xdr:cNvPr id="398404" name="Group Box 68" hidden="1">
                <a:extLst>
                  <a:ext uri="{63B3BB69-23CF-44E3-9099-C40C66FF867C}">
                    <a14:compatExt spid="_x0000_s398404"/>
                  </a:ext>
                  <a:ext uri="{FF2B5EF4-FFF2-40B4-BE49-F238E27FC236}">
                    <a16:creationId xmlns:a16="http://schemas.microsoft.com/office/drawing/2014/main" id="{00000000-0008-0000-1400-000044140600}"/>
                  </a:ext>
                </a:extLst>
              </xdr:cNvPr>
              <xdr:cNvSpPr/>
            </xdr:nvSpPr>
            <xdr:spPr bwMode="auto">
              <a:xfrm>
                <a:off x="3581386" y="210567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05" name="Option Button 69" hidden="1">
                <a:extLst>
                  <a:ext uri="{63B3BB69-23CF-44E3-9099-C40C66FF867C}">
                    <a14:compatExt spid="_x0000_s398405"/>
                  </a:ext>
                  <a:ext uri="{FF2B5EF4-FFF2-40B4-BE49-F238E27FC236}">
                    <a16:creationId xmlns:a16="http://schemas.microsoft.com/office/drawing/2014/main" id="{00000000-0008-0000-1400-000045140600}"/>
                  </a:ext>
                </a:extLst>
              </xdr:cNvPr>
              <xdr:cNvSpPr/>
            </xdr:nvSpPr>
            <xdr:spPr bwMode="auto">
              <a:xfrm>
                <a:off x="3705226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6" name="Option Button 70" hidden="1">
                <a:extLst>
                  <a:ext uri="{63B3BB69-23CF-44E3-9099-C40C66FF867C}">
                    <a14:compatExt spid="_x0000_s398406"/>
                  </a:ext>
                  <a:ext uri="{FF2B5EF4-FFF2-40B4-BE49-F238E27FC236}">
                    <a16:creationId xmlns:a16="http://schemas.microsoft.com/office/drawing/2014/main" id="{00000000-0008-0000-1400-000046140600}"/>
                  </a:ext>
                </a:extLst>
              </xdr:cNvPr>
              <xdr:cNvSpPr/>
            </xdr:nvSpPr>
            <xdr:spPr bwMode="auto">
              <a:xfrm>
                <a:off x="4143376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7" name="Option Button 71" hidden="1">
                <a:extLst>
                  <a:ext uri="{63B3BB69-23CF-44E3-9099-C40C66FF867C}">
                    <a14:compatExt spid="_x0000_s398407"/>
                  </a:ext>
                  <a:ext uri="{FF2B5EF4-FFF2-40B4-BE49-F238E27FC236}">
                    <a16:creationId xmlns:a16="http://schemas.microsoft.com/office/drawing/2014/main" id="{00000000-0008-0000-1400-000047140600}"/>
                  </a:ext>
                </a:extLst>
              </xdr:cNvPr>
              <xdr:cNvSpPr/>
            </xdr:nvSpPr>
            <xdr:spPr bwMode="auto">
              <a:xfrm>
                <a:off x="4581525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8" name="Option Button 72" hidden="1">
                <a:extLst>
                  <a:ext uri="{63B3BB69-23CF-44E3-9099-C40C66FF867C}">
                    <a14:compatExt spid="_x0000_s398408"/>
                  </a:ext>
                  <a:ext uri="{FF2B5EF4-FFF2-40B4-BE49-F238E27FC236}">
                    <a16:creationId xmlns:a16="http://schemas.microsoft.com/office/drawing/2014/main" id="{00000000-0008-0000-1400-000048140600}"/>
                  </a:ext>
                </a:extLst>
              </xdr:cNvPr>
              <xdr:cNvSpPr/>
            </xdr:nvSpPr>
            <xdr:spPr bwMode="auto">
              <a:xfrm>
                <a:off x="5019675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9" name="Option Button 73" hidden="1">
                <a:extLst>
                  <a:ext uri="{63B3BB69-23CF-44E3-9099-C40C66FF867C}">
                    <a14:compatExt spid="_x0000_s398409"/>
                  </a:ext>
                  <a:ext uri="{FF2B5EF4-FFF2-40B4-BE49-F238E27FC236}">
                    <a16:creationId xmlns:a16="http://schemas.microsoft.com/office/drawing/2014/main" id="{00000000-0008-0000-1400-000049140600}"/>
                  </a:ext>
                </a:extLst>
              </xdr:cNvPr>
              <xdr:cNvSpPr/>
            </xdr:nvSpPr>
            <xdr:spPr bwMode="auto">
              <a:xfrm>
                <a:off x="5457824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19</xdr:row>
          <xdr:rowOff>9609</xdr:rowOff>
        </xdr:from>
        <xdr:to>
          <xdr:col>16</xdr:col>
          <xdr:colOff>132300</xdr:colOff>
          <xdr:row>19</xdr:row>
          <xdr:rowOff>212750</xdr:rowOff>
        </xdr:to>
        <xdr:grpSp>
          <xdr:nvGrpSpPr>
            <xdr:cNvPr id="118" name="Gruppieren 117">
              <a:extLst>
                <a:ext uri="{FF2B5EF4-FFF2-40B4-BE49-F238E27FC236}">
                  <a16:creationId xmlns:a16="http://schemas.microsoft.com/office/drawing/2014/main" id="{00000000-0008-0000-1400-000076000000}"/>
                </a:ext>
              </a:extLst>
            </xdr:cNvPr>
            <xdr:cNvGrpSpPr/>
          </xdr:nvGrpSpPr>
          <xdr:grpSpPr>
            <a:xfrm>
              <a:off x="4427409" y="5396949"/>
              <a:ext cx="2341911" cy="203141"/>
              <a:chOff x="3581386" y="2105678"/>
              <a:chExt cx="2247895" cy="276226"/>
            </a:xfrm>
          </xdr:grpSpPr>
          <xdr:sp macro="" textlink="">
            <xdr:nvSpPr>
              <xdr:cNvPr id="398410" name="Group Box 74" hidden="1">
                <a:extLst>
                  <a:ext uri="{63B3BB69-23CF-44E3-9099-C40C66FF867C}">
                    <a14:compatExt spid="_x0000_s398410"/>
                  </a:ext>
                  <a:ext uri="{FF2B5EF4-FFF2-40B4-BE49-F238E27FC236}">
                    <a16:creationId xmlns:a16="http://schemas.microsoft.com/office/drawing/2014/main" id="{00000000-0008-0000-1400-00004A140600}"/>
                  </a:ext>
                </a:extLst>
              </xdr:cNvPr>
              <xdr:cNvSpPr/>
            </xdr:nvSpPr>
            <xdr:spPr bwMode="auto">
              <a:xfrm>
                <a:off x="3581386" y="210567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11" name="Option Button 75" hidden="1">
                <a:extLst>
                  <a:ext uri="{63B3BB69-23CF-44E3-9099-C40C66FF867C}">
                    <a14:compatExt spid="_x0000_s398411"/>
                  </a:ext>
                  <a:ext uri="{FF2B5EF4-FFF2-40B4-BE49-F238E27FC236}">
                    <a16:creationId xmlns:a16="http://schemas.microsoft.com/office/drawing/2014/main" id="{00000000-0008-0000-1400-00004B140600}"/>
                  </a:ext>
                </a:extLst>
              </xdr:cNvPr>
              <xdr:cNvSpPr/>
            </xdr:nvSpPr>
            <xdr:spPr bwMode="auto">
              <a:xfrm>
                <a:off x="3705226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2" name="Option Button 76" hidden="1">
                <a:extLst>
                  <a:ext uri="{63B3BB69-23CF-44E3-9099-C40C66FF867C}">
                    <a14:compatExt spid="_x0000_s398412"/>
                  </a:ext>
                  <a:ext uri="{FF2B5EF4-FFF2-40B4-BE49-F238E27FC236}">
                    <a16:creationId xmlns:a16="http://schemas.microsoft.com/office/drawing/2014/main" id="{00000000-0008-0000-1400-00004C140600}"/>
                  </a:ext>
                </a:extLst>
              </xdr:cNvPr>
              <xdr:cNvSpPr/>
            </xdr:nvSpPr>
            <xdr:spPr bwMode="auto">
              <a:xfrm>
                <a:off x="4143376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3" name="Option Button 77" hidden="1">
                <a:extLst>
                  <a:ext uri="{63B3BB69-23CF-44E3-9099-C40C66FF867C}">
                    <a14:compatExt spid="_x0000_s398413"/>
                  </a:ext>
                  <a:ext uri="{FF2B5EF4-FFF2-40B4-BE49-F238E27FC236}">
                    <a16:creationId xmlns:a16="http://schemas.microsoft.com/office/drawing/2014/main" id="{00000000-0008-0000-1400-00004D140600}"/>
                  </a:ext>
                </a:extLst>
              </xdr:cNvPr>
              <xdr:cNvSpPr/>
            </xdr:nvSpPr>
            <xdr:spPr bwMode="auto">
              <a:xfrm>
                <a:off x="4581525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4" name="Option Button 78" hidden="1">
                <a:extLst>
                  <a:ext uri="{63B3BB69-23CF-44E3-9099-C40C66FF867C}">
                    <a14:compatExt spid="_x0000_s398414"/>
                  </a:ext>
                  <a:ext uri="{FF2B5EF4-FFF2-40B4-BE49-F238E27FC236}">
                    <a16:creationId xmlns:a16="http://schemas.microsoft.com/office/drawing/2014/main" id="{00000000-0008-0000-1400-00004E140600}"/>
                  </a:ext>
                </a:extLst>
              </xdr:cNvPr>
              <xdr:cNvSpPr/>
            </xdr:nvSpPr>
            <xdr:spPr bwMode="auto">
              <a:xfrm>
                <a:off x="5019675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5" name="Option Button 79" hidden="1">
                <a:extLst>
                  <a:ext uri="{63B3BB69-23CF-44E3-9099-C40C66FF867C}">
                    <a14:compatExt spid="_x0000_s398415"/>
                  </a:ext>
                  <a:ext uri="{FF2B5EF4-FFF2-40B4-BE49-F238E27FC236}">
                    <a16:creationId xmlns:a16="http://schemas.microsoft.com/office/drawing/2014/main" id="{00000000-0008-0000-1400-00004F140600}"/>
                  </a:ext>
                </a:extLst>
              </xdr:cNvPr>
              <xdr:cNvSpPr/>
            </xdr:nvSpPr>
            <xdr:spPr bwMode="auto">
              <a:xfrm>
                <a:off x="5457824" y="2152630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20</xdr:row>
          <xdr:rowOff>19116</xdr:rowOff>
        </xdr:from>
        <xdr:to>
          <xdr:col>16</xdr:col>
          <xdr:colOff>132300</xdr:colOff>
          <xdr:row>20</xdr:row>
          <xdr:rowOff>213121</xdr:rowOff>
        </xdr:to>
        <xdr:grpSp>
          <xdr:nvGrpSpPr>
            <xdr:cNvPr id="127" name="Gruppieren 126">
              <a:extLst>
                <a:ext uri="{FF2B5EF4-FFF2-40B4-BE49-F238E27FC236}">
                  <a16:creationId xmlns:a16="http://schemas.microsoft.com/office/drawing/2014/main" id="{00000000-0008-0000-1400-00007F000000}"/>
                </a:ext>
              </a:extLst>
            </xdr:cNvPr>
            <xdr:cNvGrpSpPr/>
          </xdr:nvGrpSpPr>
          <xdr:grpSpPr>
            <a:xfrm>
              <a:off x="4427409" y="5802696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16" name="Group Box 80" hidden="1">
                <a:extLst>
                  <a:ext uri="{63B3BB69-23CF-44E3-9099-C40C66FF867C}">
                    <a14:compatExt spid="_x0000_s398416"/>
                  </a:ext>
                  <a:ext uri="{FF2B5EF4-FFF2-40B4-BE49-F238E27FC236}">
                    <a16:creationId xmlns:a16="http://schemas.microsoft.com/office/drawing/2014/main" id="{00000000-0008-0000-1400-000050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17" name="Option Button 81" hidden="1">
                <a:extLst>
                  <a:ext uri="{63B3BB69-23CF-44E3-9099-C40C66FF867C}">
                    <a14:compatExt spid="_x0000_s398417"/>
                  </a:ext>
                  <a:ext uri="{FF2B5EF4-FFF2-40B4-BE49-F238E27FC236}">
                    <a16:creationId xmlns:a16="http://schemas.microsoft.com/office/drawing/2014/main" id="{00000000-0008-0000-1400-000051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8" name="Option Button 82" hidden="1">
                <a:extLst>
                  <a:ext uri="{63B3BB69-23CF-44E3-9099-C40C66FF867C}">
                    <a14:compatExt spid="_x0000_s398418"/>
                  </a:ext>
                  <a:ext uri="{FF2B5EF4-FFF2-40B4-BE49-F238E27FC236}">
                    <a16:creationId xmlns:a16="http://schemas.microsoft.com/office/drawing/2014/main" id="{00000000-0008-0000-1400-000052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9" name="Option Button 83" hidden="1">
                <a:extLst>
                  <a:ext uri="{63B3BB69-23CF-44E3-9099-C40C66FF867C}">
                    <a14:compatExt spid="_x0000_s398419"/>
                  </a:ext>
                  <a:ext uri="{FF2B5EF4-FFF2-40B4-BE49-F238E27FC236}">
                    <a16:creationId xmlns:a16="http://schemas.microsoft.com/office/drawing/2014/main" id="{00000000-0008-0000-1400-000053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0" name="Option Button 84" hidden="1">
                <a:extLst>
                  <a:ext uri="{63B3BB69-23CF-44E3-9099-C40C66FF867C}">
                    <a14:compatExt spid="_x0000_s398420"/>
                  </a:ext>
                  <a:ext uri="{FF2B5EF4-FFF2-40B4-BE49-F238E27FC236}">
                    <a16:creationId xmlns:a16="http://schemas.microsoft.com/office/drawing/2014/main" id="{00000000-0008-0000-1400-000054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1" name="Option Button 85" hidden="1">
                <a:extLst>
                  <a:ext uri="{63B3BB69-23CF-44E3-9099-C40C66FF867C}">
                    <a14:compatExt spid="_x0000_s398421"/>
                  </a:ext>
                  <a:ext uri="{FF2B5EF4-FFF2-40B4-BE49-F238E27FC236}">
                    <a16:creationId xmlns:a16="http://schemas.microsoft.com/office/drawing/2014/main" id="{00000000-0008-0000-1400-000055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21</xdr:row>
          <xdr:rowOff>9591</xdr:rowOff>
        </xdr:from>
        <xdr:to>
          <xdr:col>16</xdr:col>
          <xdr:colOff>132300</xdr:colOff>
          <xdr:row>21</xdr:row>
          <xdr:rowOff>203596</xdr:rowOff>
        </xdr:to>
        <xdr:grpSp>
          <xdr:nvGrpSpPr>
            <xdr:cNvPr id="136" name="Gruppieren 135">
              <a:extLst>
                <a:ext uri="{FF2B5EF4-FFF2-40B4-BE49-F238E27FC236}">
                  <a16:creationId xmlns:a16="http://schemas.microsoft.com/office/drawing/2014/main" id="{00000000-0008-0000-1400-000088000000}"/>
                </a:ext>
              </a:extLst>
            </xdr:cNvPr>
            <xdr:cNvGrpSpPr/>
          </xdr:nvGrpSpPr>
          <xdr:grpSpPr>
            <a:xfrm>
              <a:off x="4427409" y="618941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22" name="Group Box 86" hidden="1">
                <a:extLst>
                  <a:ext uri="{63B3BB69-23CF-44E3-9099-C40C66FF867C}">
                    <a14:compatExt spid="_x0000_s398422"/>
                  </a:ext>
                  <a:ext uri="{FF2B5EF4-FFF2-40B4-BE49-F238E27FC236}">
                    <a16:creationId xmlns:a16="http://schemas.microsoft.com/office/drawing/2014/main" id="{00000000-0008-0000-1400-000056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23" name="Option Button 87" hidden="1">
                <a:extLst>
                  <a:ext uri="{63B3BB69-23CF-44E3-9099-C40C66FF867C}">
                    <a14:compatExt spid="_x0000_s398423"/>
                  </a:ext>
                  <a:ext uri="{FF2B5EF4-FFF2-40B4-BE49-F238E27FC236}">
                    <a16:creationId xmlns:a16="http://schemas.microsoft.com/office/drawing/2014/main" id="{00000000-0008-0000-1400-000057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4" name="Option Button 88" hidden="1">
                <a:extLst>
                  <a:ext uri="{63B3BB69-23CF-44E3-9099-C40C66FF867C}">
                    <a14:compatExt spid="_x0000_s398424"/>
                  </a:ext>
                  <a:ext uri="{FF2B5EF4-FFF2-40B4-BE49-F238E27FC236}">
                    <a16:creationId xmlns:a16="http://schemas.microsoft.com/office/drawing/2014/main" id="{00000000-0008-0000-1400-000058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5" name="Option Button 89" hidden="1">
                <a:extLst>
                  <a:ext uri="{63B3BB69-23CF-44E3-9099-C40C66FF867C}">
                    <a14:compatExt spid="_x0000_s398425"/>
                  </a:ext>
                  <a:ext uri="{FF2B5EF4-FFF2-40B4-BE49-F238E27FC236}">
                    <a16:creationId xmlns:a16="http://schemas.microsoft.com/office/drawing/2014/main" id="{00000000-0008-0000-1400-000059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6" name="Option Button 90" hidden="1">
                <a:extLst>
                  <a:ext uri="{63B3BB69-23CF-44E3-9099-C40C66FF867C}">
                    <a14:compatExt spid="_x0000_s398426"/>
                  </a:ext>
                  <a:ext uri="{FF2B5EF4-FFF2-40B4-BE49-F238E27FC236}">
                    <a16:creationId xmlns:a16="http://schemas.microsoft.com/office/drawing/2014/main" id="{00000000-0008-0000-1400-00005A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7" name="Option Button 91" hidden="1">
                <a:extLst>
                  <a:ext uri="{63B3BB69-23CF-44E3-9099-C40C66FF867C}">
                    <a14:compatExt spid="_x0000_s398427"/>
                  </a:ext>
                  <a:ext uri="{FF2B5EF4-FFF2-40B4-BE49-F238E27FC236}">
                    <a16:creationId xmlns:a16="http://schemas.microsoft.com/office/drawing/2014/main" id="{00000000-0008-0000-1400-00005B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22</xdr:row>
          <xdr:rowOff>9591</xdr:rowOff>
        </xdr:from>
        <xdr:to>
          <xdr:col>16</xdr:col>
          <xdr:colOff>132300</xdr:colOff>
          <xdr:row>22</xdr:row>
          <xdr:rowOff>203596</xdr:rowOff>
        </xdr:to>
        <xdr:grpSp>
          <xdr:nvGrpSpPr>
            <xdr:cNvPr id="145" name="Gruppieren 144">
              <a:extLst>
                <a:ext uri="{FF2B5EF4-FFF2-40B4-BE49-F238E27FC236}">
                  <a16:creationId xmlns:a16="http://schemas.microsoft.com/office/drawing/2014/main" id="{00000000-0008-0000-1400-000091000000}"/>
                </a:ext>
              </a:extLst>
            </xdr:cNvPr>
            <xdr:cNvGrpSpPr/>
          </xdr:nvGrpSpPr>
          <xdr:grpSpPr>
            <a:xfrm>
              <a:off x="4427409" y="658565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28" name="Group Box 92" hidden="1">
                <a:extLst>
                  <a:ext uri="{63B3BB69-23CF-44E3-9099-C40C66FF867C}">
                    <a14:compatExt spid="_x0000_s398428"/>
                  </a:ext>
                  <a:ext uri="{FF2B5EF4-FFF2-40B4-BE49-F238E27FC236}">
                    <a16:creationId xmlns:a16="http://schemas.microsoft.com/office/drawing/2014/main" id="{00000000-0008-0000-1400-00005C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29" name="Option Button 93" hidden="1">
                <a:extLst>
                  <a:ext uri="{63B3BB69-23CF-44E3-9099-C40C66FF867C}">
                    <a14:compatExt spid="_x0000_s398429"/>
                  </a:ext>
                  <a:ext uri="{FF2B5EF4-FFF2-40B4-BE49-F238E27FC236}">
                    <a16:creationId xmlns:a16="http://schemas.microsoft.com/office/drawing/2014/main" id="{00000000-0008-0000-1400-00005D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0" name="Option Button 94" hidden="1">
                <a:extLst>
                  <a:ext uri="{63B3BB69-23CF-44E3-9099-C40C66FF867C}">
                    <a14:compatExt spid="_x0000_s398430"/>
                  </a:ext>
                  <a:ext uri="{FF2B5EF4-FFF2-40B4-BE49-F238E27FC236}">
                    <a16:creationId xmlns:a16="http://schemas.microsoft.com/office/drawing/2014/main" id="{00000000-0008-0000-1400-00005E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1" name="Option Button 95" hidden="1">
                <a:extLst>
                  <a:ext uri="{63B3BB69-23CF-44E3-9099-C40C66FF867C}">
                    <a14:compatExt spid="_x0000_s398431"/>
                  </a:ext>
                  <a:ext uri="{FF2B5EF4-FFF2-40B4-BE49-F238E27FC236}">
                    <a16:creationId xmlns:a16="http://schemas.microsoft.com/office/drawing/2014/main" id="{00000000-0008-0000-1400-00005F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2" name="Option Button 96" hidden="1">
                <a:extLst>
                  <a:ext uri="{63B3BB69-23CF-44E3-9099-C40C66FF867C}">
                    <a14:compatExt spid="_x0000_s398432"/>
                  </a:ext>
                  <a:ext uri="{FF2B5EF4-FFF2-40B4-BE49-F238E27FC236}">
                    <a16:creationId xmlns:a16="http://schemas.microsoft.com/office/drawing/2014/main" id="{00000000-0008-0000-1400-000060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3" name="Option Button 97" hidden="1">
                <a:extLst>
                  <a:ext uri="{63B3BB69-23CF-44E3-9099-C40C66FF867C}">
                    <a14:compatExt spid="_x0000_s398433"/>
                  </a:ext>
                  <a:ext uri="{FF2B5EF4-FFF2-40B4-BE49-F238E27FC236}">
                    <a16:creationId xmlns:a16="http://schemas.microsoft.com/office/drawing/2014/main" id="{00000000-0008-0000-1400-000061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22</xdr:row>
      <xdr:rowOff>361951</xdr:rowOff>
    </xdr:from>
    <xdr:to>
      <xdr:col>1</xdr:col>
      <xdr:colOff>55245</xdr:colOff>
      <xdr:row>24</xdr:row>
      <xdr:rowOff>180976</xdr:rowOff>
    </xdr:to>
    <xdr:pic>
      <xdr:nvPicPr>
        <xdr:cNvPr id="153" name="Picture 2">
          <a:extLst>
            <a:ext uri="{FF2B5EF4-FFF2-40B4-BE49-F238E27FC236}">
              <a16:creationId xmlns:a16="http://schemas.microsoft.com/office/drawing/2014/main" id="{00000000-0008-0000-1400-00009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0" y="6810376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28</xdr:row>
      <xdr:rowOff>1</xdr:rowOff>
    </xdr:from>
    <xdr:to>
      <xdr:col>1</xdr:col>
      <xdr:colOff>62865</xdr:colOff>
      <xdr:row>29</xdr:row>
      <xdr:rowOff>314326</xdr:rowOff>
    </xdr:to>
    <xdr:pic>
      <xdr:nvPicPr>
        <xdr:cNvPr id="154" name="Picture 2">
          <a:extLst>
            <a:ext uri="{FF2B5EF4-FFF2-40B4-BE49-F238E27FC236}">
              <a16:creationId xmlns:a16="http://schemas.microsoft.com/office/drawing/2014/main" id="{00000000-0008-0000-1400-00009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66675" y="8648701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29</xdr:row>
          <xdr:rowOff>9591</xdr:rowOff>
        </xdr:from>
        <xdr:to>
          <xdr:col>16</xdr:col>
          <xdr:colOff>132300</xdr:colOff>
          <xdr:row>29</xdr:row>
          <xdr:rowOff>203596</xdr:rowOff>
        </xdr:to>
        <xdr:grpSp>
          <xdr:nvGrpSpPr>
            <xdr:cNvPr id="156" name="Gruppieren 155">
              <a:extLst>
                <a:ext uri="{FF2B5EF4-FFF2-40B4-BE49-F238E27FC236}">
                  <a16:creationId xmlns:a16="http://schemas.microsoft.com/office/drawing/2014/main" id="{00000000-0008-0000-1400-00009C000000}"/>
                </a:ext>
              </a:extLst>
            </xdr:cNvPr>
            <xdr:cNvGrpSpPr/>
          </xdr:nvGrpSpPr>
          <xdr:grpSpPr>
            <a:xfrm>
              <a:off x="4427409" y="896309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34" name="Group Box 98" hidden="1">
                <a:extLst>
                  <a:ext uri="{63B3BB69-23CF-44E3-9099-C40C66FF867C}">
                    <a14:compatExt spid="_x0000_s398434"/>
                  </a:ext>
                  <a:ext uri="{FF2B5EF4-FFF2-40B4-BE49-F238E27FC236}">
                    <a16:creationId xmlns:a16="http://schemas.microsoft.com/office/drawing/2014/main" id="{00000000-0008-0000-1400-000062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35" name="Option Button 99" hidden="1">
                <a:extLst>
                  <a:ext uri="{63B3BB69-23CF-44E3-9099-C40C66FF867C}">
                    <a14:compatExt spid="_x0000_s398435"/>
                  </a:ext>
                  <a:ext uri="{FF2B5EF4-FFF2-40B4-BE49-F238E27FC236}">
                    <a16:creationId xmlns:a16="http://schemas.microsoft.com/office/drawing/2014/main" id="{00000000-0008-0000-1400-000063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6" name="Option Button 100" hidden="1">
                <a:extLst>
                  <a:ext uri="{63B3BB69-23CF-44E3-9099-C40C66FF867C}">
                    <a14:compatExt spid="_x0000_s398436"/>
                  </a:ext>
                  <a:ext uri="{FF2B5EF4-FFF2-40B4-BE49-F238E27FC236}">
                    <a16:creationId xmlns:a16="http://schemas.microsoft.com/office/drawing/2014/main" id="{00000000-0008-0000-1400-000064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7" name="Option Button 101" hidden="1">
                <a:extLst>
                  <a:ext uri="{63B3BB69-23CF-44E3-9099-C40C66FF867C}">
                    <a14:compatExt spid="_x0000_s398437"/>
                  </a:ext>
                  <a:ext uri="{FF2B5EF4-FFF2-40B4-BE49-F238E27FC236}">
                    <a16:creationId xmlns:a16="http://schemas.microsoft.com/office/drawing/2014/main" id="{00000000-0008-0000-1400-000065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8" name="Option Button 102" hidden="1">
                <a:extLst>
                  <a:ext uri="{63B3BB69-23CF-44E3-9099-C40C66FF867C}">
                    <a14:compatExt spid="_x0000_s398438"/>
                  </a:ext>
                  <a:ext uri="{FF2B5EF4-FFF2-40B4-BE49-F238E27FC236}">
                    <a16:creationId xmlns:a16="http://schemas.microsoft.com/office/drawing/2014/main" id="{00000000-0008-0000-1400-000066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9" name="Option Button 103" hidden="1">
                <a:extLst>
                  <a:ext uri="{63B3BB69-23CF-44E3-9099-C40C66FF867C}">
                    <a14:compatExt spid="_x0000_s398439"/>
                  </a:ext>
                  <a:ext uri="{FF2B5EF4-FFF2-40B4-BE49-F238E27FC236}">
                    <a16:creationId xmlns:a16="http://schemas.microsoft.com/office/drawing/2014/main" id="{00000000-0008-0000-1400-000067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30</xdr:row>
          <xdr:rowOff>9615</xdr:rowOff>
        </xdr:from>
        <xdr:to>
          <xdr:col>16</xdr:col>
          <xdr:colOff>132300</xdr:colOff>
          <xdr:row>30</xdr:row>
          <xdr:rowOff>194485</xdr:rowOff>
        </xdr:to>
        <xdr:grpSp>
          <xdr:nvGrpSpPr>
            <xdr:cNvPr id="165" name="Gruppieren 164">
              <a:extLst>
                <a:ext uri="{FF2B5EF4-FFF2-40B4-BE49-F238E27FC236}">
                  <a16:creationId xmlns:a16="http://schemas.microsoft.com/office/drawing/2014/main" id="{00000000-0008-0000-1400-0000A5000000}"/>
                </a:ext>
              </a:extLst>
            </xdr:cNvPr>
            <xdr:cNvGrpSpPr/>
          </xdr:nvGrpSpPr>
          <xdr:grpSpPr>
            <a:xfrm>
              <a:off x="4427409" y="9359355"/>
              <a:ext cx="2341911" cy="184870"/>
              <a:chOff x="3581386" y="2105543"/>
              <a:chExt cx="2247895" cy="276226"/>
            </a:xfrm>
          </xdr:grpSpPr>
          <xdr:sp macro="" textlink="">
            <xdr:nvSpPr>
              <xdr:cNvPr id="398440" name="Group Box 104" hidden="1">
                <a:extLst>
                  <a:ext uri="{63B3BB69-23CF-44E3-9099-C40C66FF867C}">
                    <a14:compatExt spid="_x0000_s398440"/>
                  </a:ext>
                  <a:ext uri="{FF2B5EF4-FFF2-40B4-BE49-F238E27FC236}">
                    <a16:creationId xmlns:a16="http://schemas.microsoft.com/office/drawing/2014/main" id="{00000000-0008-0000-1400-000068140600}"/>
                  </a:ext>
                </a:extLst>
              </xdr:cNvPr>
              <xdr:cNvSpPr/>
            </xdr:nvSpPr>
            <xdr:spPr bwMode="auto">
              <a:xfrm>
                <a:off x="3581386" y="2105543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41" name="Option Button 105" hidden="1">
                <a:extLst>
                  <a:ext uri="{63B3BB69-23CF-44E3-9099-C40C66FF867C}">
                    <a14:compatExt spid="_x0000_s398441"/>
                  </a:ext>
                  <a:ext uri="{FF2B5EF4-FFF2-40B4-BE49-F238E27FC236}">
                    <a16:creationId xmlns:a16="http://schemas.microsoft.com/office/drawing/2014/main" id="{00000000-0008-0000-1400-000069140600}"/>
                  </a:ext>
                </a:extLst>
              </xdr:cNvPr>
              <xdr:cNvSpPr/>
            </xdr:nvSpPr>
            <xdr:spPr bwMode="auto">
              <a:xfrm>
                <a:off x="3705226" y="215264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2" name="Option Button 106" hidden="1">
                <a:extLst>
                  <a:ext uri="{63B3BB69-23CF-44E3-9099-C40C66FF867C}">
                    <a14:compatExt spid="_x0000_s398442"/>
                  </a:ext>
                  <a:ext uri="{FF2B5EF4-FFF2-40B4-BE49-F238E27FC236}">
                    <a16:creationId xmlns:a16="http://schemas.microsoft.com/office/drawing/2014/main" id="{00000000-0008-0000-1400-00006A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3" name="Option Button 107" hidden="1">
                <a:extLst>
                  <a:ext uri="{63B3BB69-23CF-44E3-9099-C40C66FF867C}">
                    <a14:compatExt spid="_x0000_s398443"/>
                  </a:ext>
                  <a:ext uri="{FF2B5EF4-FFF2-40B4-BE49-F238E27FC236}">
                    <a16:creationId xmlns:a16="http://schemas.microsoft.com/office/drawing/2014/main" id="{00000000-0008-0000-1400-00006B140600}"/>
                  </a:ext>
                </a:extLst>
              </xdr:cNvPr>
              <xdr:cNvSpPr/>
            </xdr:nvSpPr>
            <xdr:spPr bwMode="auto">
              <a:xfrm>
                <a:off x="4581525" y="215264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4" name="Option Button 108" hidden="1">
                <a:extLst>
                  <a:ext uri="{63B3BB69-23CF-44E3-9099-C40C66FF867C}">
                    <a14:compatExt spid="_x0000_s398444"/>
                  </a:ext>
                  <a:ext uri="{FF2B5EF4-FFF2-40B4-BE49-F238E27FC236}">
                    <a16:creationId xmlns:a16="http://schemas.microsoft.com/office/drawing/2014/main" id="{00000000-0008-0000-1400-00006C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5" name="Option Button 109" hidden="1">
                <a:extLst>
                  <a:ext uri="{63B3BB69-23CF-44E3-9099-C40C66FF867C}">
                    <a14:compatExt spid="_x0000_s398445"/>
                  </a:ext>
                  <a:ext uri="{FF2B5EF4-FFF2-40B4-BE49-F238E27FC236}">
                    <a16:creationId xmlns:a16="http://schemas.microsoft.com/office/drawing/2014/main" id="{00000000-0008-0000-1400-00006D140600}"/>
                  </a:ext>
                </a:extLst>
              </xdr:cNvPr>
              <xdr:cNvSpPr/>
            </xdr:nvSpPr>
            <xdr:spPr bwMode="auto">
              <a:xfrm>
                <a:off x="5457824" y="2152642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32</xdr:row>
      <xdr:rowOff>19050</xdr:rowOff>
    </xdr:from>
    <xdr:to>
      <xdr:col>0</xdr:col>
      <xdr:colOff>440263</xdr:colOff>
      <xdr:row>33</xdr:row>
      <xdr:rowOff>171450</xdr:rowOff>
    </xdr:to>
    <xdr:pic>
      <xdr:nvPicPr>
        <xdr:cNvPr id="173" name="Picture 2">
          <a:extLst>
            <a:ext uri="{FF2B5EF4-FFF2-40B4-BE49-F238E27FC236}">
              <a16:creationId xmlns:a16="http://schemas.microsoft.com/office/drawing/2014/main" id="{00000000-0008-0000-1400-0000A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" y="1022032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31</xdr:row>
          <xdr:rowOff>9591</xdr:rowOff>
        </xdr:from>
        <xdr:to>
          <xdr:col>16</xdr:col>
          <xdr:colOff>132300</xdr:colOff>
          <xdr:row>31</xdr:row>
          <xdr:rowOff>203596</xdr:rowOff>
        </xdr:to>
        <xdr:grpSp>
          <xdr:nvGrpSpPr>
            <xdr:cNvPr id="175" name="Gruppieren 174">
              <a:extLst>
                <a:ext uri="{FF2B5EF4-FFF2-40B4-BE49-F238E27FC236}">
                  <a16:creationId xmlns:a16="http://schemas.microsoft.com/office/drawing/2014/main" id="{00000000-0008-0000-1400-0000AF000000}"/>
                </a:ext>
              </a:extLst>
            </xdr:cNvPr>
            <xdr:cNvGrpSpPr/>
          </xdr:nvGrpSpPr>
          <xdr:grpSpPr>
            <a:xfrm>
              <a:off x="4427409" y="975557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46" name="Group Box 110" hidden="1">
                <a:extLst>
                  <a:ext uri="{63B3BB69-23CF-44E3-9099-C40C66FF867C}">
                    <a14:compatExt spid="_x0000_s398446"/>
                  </a:ext>
                  <a:ext uri="{FF2B5EF4-FFF2-40B4-BE49-F238E27FC236}">
                    <a16:creationId xmlns:a16="http://schemas.microsoft.com/office/drawing/2014/main" id="{00000000-0008-0000-1400-00006E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47" name="Option Button 111" hidden="1">
                <a:extLst>
                  <a:ext uri="{63B3BB69-23CF-44E3-9099-C40C66FF867C}">
                    <a14:compatExt spid="_x0000_s398447"/>
                  </a:ext>
                  <a:ext uri="{FF2B5EF4-FFF2-40B4-BE49-F238E27FC236}">
                    <a16:creationId xmlns:a16="http://schemas.microsoft.com/office/drawing/2014/main" id="{00000000-0008-0000-1400-00006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8" name="Option Button 112" hidden="1">
                <a:extLst>
                  <a:ext uri="{63B3BB69-23CF-44E3-9099-C40C66FF867C}">
                    <a14:compatExt spid="_x0000_s398448"/>
                  </a:ext>
                  <a:ext uri="{FF2B5EF4-FFF2-40B4-BE49-F238E27FC236}">
                    <a16:creationId xmlns:a16="http://schemas.microsoft.com/office/drawing/2014/main" id="{00000000-0008-0000-1400-00007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9" name="Option Button 113" hidden="1">
                <a:extLst>
                  <a:ext uri="{63B3BB69-23CF-44E3-9099-C40C66FF867C}">
                    <a14:compatExt spid="_x0000_s398449"/>
                  </a:ext>
                  <a:ext uri="{FF2B5EF4-FFF2-40B4-BE49-F238E27FC236}">
                    <a16:creationId xmlns:a16="http://schemas.microsoft.com/office/drawing/2014/main" id="{00000000-0008-0000-1400-00007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0" name="Option Button 114" hidden="1">
                <a:extLst>
                  <a:ext uri="{63B3BB69-23CF-44E3-9099-C40C66FF867C}">
                    <a14:compatExt spid="_x0000_s398450"/>
                  </a:ext>
                  <a:ext uri="{FF2B5EF4-FFF2-40B4-BE49-F238E27FC236}">
                    <a16:creationId xmlns:a16="http://schemas.microsoft.com/office/drawing/2014/main" id="{00000000-0008-0000-1400-00007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1" name="Option Button 115" hidden="1">
                <a:extLst>
                  <a:ext uri="{63B3BB69-23CF-44E3-9099-C40C66FF867C}">
                    <a14:compatExt spid="_x0000_s398451"/>
                  </a:ext>
                  <a:ext uri="{FF2B5EF4-FFF2-40B4-BE49-F238E27FC236}">
                    <a16:creationId xmlns:a16="http://schemas.microsoft.com/office/drawing/2014/main" id="{00000000-0008-0000-1400-00007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33</xdr:row>
          <xdr:rowOff>19237</xdr:rowOff>
        </xdr:from>
        <xdr:to>
          <xdr:col>16</xdr:col>
          <xdr:colOff>132301</xdr:colOff>
          <xdr:row>33</xdr:row>
          <xdr:rowOff>204105</xdr:rowOff>
        </xdr:to>
        <xdr:grpSp>
          <xdr:nvGrpSpPr>
            <xdr:cNvPr id="184" name="Gruppieren 183">
              <a:extLst>
                <a:ext uri="{FF2B5EF4-FFF2-40B4-BE49-F238E27FC236}">
                  <a16:creationId xmlns:a16="http://schemas.microsoft.com/office/drawing/2014/main" id="{00000000-0008-0000-1400-0000B8000000}"/>
                </a:ext>
              </a:extLst>
            </xdr:cNvPr>
            <xdr:cNvGrpSpPr/>
          </xdr:nvGrpSpPr>
          <xdr:grpSpPr>
            <a:xfrm>
              <a:off x="4427413" y="10511977"/>
              <a:ext cx="2341908" cy="184868"/>
              <a:chOff x="3581397" y="2106037"/>
              <a:chExt cx="2247892" cy="276222"/>
            </a:xfrm>
          </xdr:grpSpPr>
          <xdr:sp macro="" textlink="">
            <xdr:nvSpPr>
              <xdr:cNvPr id="398452" name="Group Box 116" hidden="1">
                <a:extLst>
                  <a:ext uri="{63B3BB69-23CF-44E3-9099-C40C66FF867C}">
                    <a14:compatExt spid="_x0000_s398452"/>
                  </a:ext>
                  <a:ext uri="{FF2B5EF4-FFF2-40B4-BE49-F238E27FC236}">
                    <a16:creationId xmlns:a16="http://schemas.microsoft.com/office/drawing/2014/main" id="{00000000-0008-0000-1400-000074140600}"/>
                  </a:ext>
                </a:extLst>
              </xdr:cNvPr>
              <xdr:cNvSpPr/>
            </xdr:nvSpPr>
            <xdr:spPr bwMode="auto">
              <a:xfrm>
                <a:off x="3581397" y="210603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53" name="Option Button 117" hidden="1">
                <a:extLst>
                  <a:ext uri="{63B3BB69-23CF-44E3-9099-C40C66FF867C}">
                    <a14:compatExt spid="_x0000_s398453"/>
                  </a:ext>
                  <a:ext uri="{FF2B5EF4-FFF2-40B4-BE49-F238E27FC236}">
                    <a16:creationId xmlns:a16="http://schemas.microsoft.com/office/drawing/2014/main" id="{00000000-0008-0000-1400-000075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4" name="Option Button 118" hidden="1">
                <a:extLst>
                  <a:ext uri="{63B3BB69-23CF-44E3-9099-C40C66FF867C}">
                    <a14:compatExt spid="_x0000_s398454"/>
                  </a:ext>
                  <a:ext uri="{FF2B5EF4-FFF2-40B4-BE49-F238E27FC236}">
                    <a16:creationId xmlns:a16="http://schemas.microsoft.com/office/drawing/2014/main" id="{00000000-0008-0000-1400-000076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5" name="Option Button 119" hidden="1">
                <a:extLst>
                  <a:ext uri="{63B3BB69-23CF-44E3-9099-C40C66FF867C}">
                    <a14:compatExt spid="_x0000_s398455"/>
                  </a:ext>
                  <a:ext uri="{FF2B5EF4-FFF2-40B4-BE49-F238E27FC236}">
                    <a16:creationId xmlns:a16="http://schemas.microsoft.com/office/drawing/2014/main" id="{00000000-0008-0000-1400-000077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6" name="Option Button 120" hidden="1">
                <a:extLst>
                  <a:ext uri="{63B3BB69-23CF-44E3-9099-C40C66FF867C}">
                    <a14:compatExt spid="_x0000_s398456"/>
                  </a:ext>
                  <a:ext uri="{FF2B5EF4-FFF2-40B4-BE49-F238E27FC236}">
                    <a16:creationId xmlns:a16="http://schemas.microsoft.com/office/drawing/2014/main" id="{00000000-0008-0000-1400-000078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7" name="Option Button 121" hidden="1">
                <a:extLst>
                  <a:ext uri="{63B3BB69-23CF-44E3-9099-C40C66FF867C}">
                    <a14:compatExt spid="_x0000_s398457"/>
                  </a:ext>
                  <a:ext uri="{FF2B5EF4-FFF2-40B4-BE49-F238E27FC236}">
                    <a16:creationId xmlns:a16="http://schemas.microsoft.com/office/drawing/2014/main" id="{00000000-0008-0000-1400-000079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34</xdr:row>
          <xdr:rowOff>19053</xdr:rowOff>
        </xdr:from>
        <xdr:to>
          <xdr:col>16</xdr:col>
          <xdr:colOff>132301</xdr:colOff>
          <xdr:row>34</xdr:row>
          <xdr:rowOff>194786</xdr:rowOff>
        </xdr:to>
        <xdr:grpSp>
          <xdr:nvGrpSpPr>
            <xdr:cNvPr id="193" name="Gruppieren 192">
              <a:extLst>
                <a:ext uri="{FF2B5EF4-FFF2-40B4-BE49-F238E27FC236}">
                  <a16:creationId xmlns:a16="http://schemas.microsoft.com/office/drawing/2014/main" id="{00000000-0008-0000-1400-0000C1000000}"/>
                </a:ext>
              </a:extLst>
            </xdr:cNvPr>
            <xdr:cNvGrpSpPr/>
          </xdr:nvGrpSpPr>
          <xdr:grpSpPr>
            <a:xfrm>
              <a:off x="4427413" y="10908033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458" name="Group Box 122" hidden="1">
                <a:extLst>
                  <a:ext uri="{63B3BB69-23CF-44E3-9099-C40C66FF867C}">
                    <a14:compatExt spid="_x0000_s398458"/>
                  </a:ext>
                  <a:ext uri="{FF2B5EF4-FFF2-40B4-BE49-F238E27FC236}">
                    <a16:creationId xmlns:a16="http://schemas.microsoft.com/office/drawing/2014/main" id="{00000000-0008-0000-1400-00007A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59" name="Option Button 123" hidden="1">
                <a:extLst>
                  <a:ext uri="{63B3BB69-23CF-44E3-9099-C40C66FF867C}">
                    <a14:compatExt spid="_x0000_s398459"/>
                  </a:ext>
                  <a:ext uri="{FF2B5EF4-FFF2-40B4-BE49-F238E27FC236}">
                    <a16:creationId xmlns:a16="http://schemas.microsoft.com/office/drawing/2014/main" id="{00000000-0008-0000-1400-00007B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0" name="Option Button 124" hidden="1">
                <a:extLst>
                  <a:ext uri="{63B3BB69-23CF-44E3-9099-C40C66FF867C}">
                    <a14:compatExt spid="_x0000_s398460"/>
                  </a:ext>
                  <a:ext uri="{FF2B5EF4-FFF2-40B4-BE49-F238E27FC236}">
                    <a16:creationId xmlns:a16="http://schemas.microsoft.com/office/drawing/2014/main" id="{00000000-0008-0000-1400-00007C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1" name="Option Button 125" hidden="1">
                <a:extLst>
                  <a:ext uri="{63B3BB69-23CF-44E3-9099-C40C66FF867C}">
                    <a14:compatExt spid="_x0000_s398461"/>
                  </a:ext>
                  <a:ext uri="{FF2B5EF4-FFF2-40B4-BE49-F238E27FC236}">
                    <a16:creationId xmlns:a16="http://schemas.microsoft.com/office/drawing/2014/main" id="{00000000-0008-0000-1400-00007D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2" name="Option Button 126" hidden="1">
                <a:extLst>
                  <a:ext uri="{63B3BB69-23CF-44E3-9099-C40C66FF867C}">
                    <a14:compatExt spid="_x0000_s398462"/>
                  </a:ext>
                  <a:ext uri="{FF2B5EF4-FFF2-40B4-BE49-F238E27FC236}">
                    <a16:creationId xmlns:a16="http://schemas.microsoft.com/office/drawing/2014/main" id="{00000000-0008-0000-1400-00007E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3" name="Option Button 127" hidden="1">
                <a:extLst>
                  <a:ext uri="{63B3BB69-23CF-44E3-9099-C40C66FF867C}">
                    <a14:compatExt spid="_x0000_s398463"/>
                  </a:ext>
                  <a:ext uri="{FF2B5EF4-FFF2-40B4-BE49-F238E27FC236}">
                    <a16:creationId xmlns:a16="http://schemas.microsoft.com/office/drawing/2014/main" id="{00000000-0008-0000-1400-00007F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35</xdr:row>
          <xdr:rowOff>19053</xdr:rowOff>
        </xdr:from>
        <xdr:to>
          <xdr:col>16</xdr:col>
          <xdr:colOff>132301</xdr:colOff>
          <xdr:row>35</xdr:row>
          <xdr:rowOff>194786</xdr:rowOff>
        </xdr:to>
        <xdr:grpSp>
          <xdr:nvGrpSpPr>
            <xdr:cNvPr id="202" name="Gruppieren 201">
              <a:extLst>
                <a:ext uri="{FF2B5EF4-FFF2-40B4-BE49-F238E27FC236}">
                  <a16:creationId xmlns:a16="http://schemas.microsoft.com/office/drawing/2014/main" id="{00000000-0008-0000-1400-0000CA000000}"/>
                </a:ext>
              </a:extLst>
            </xdr:cNvPr>
            <xdr:cNvGrpSpPr/>
          </xdr:nvGrpSpPr>
          <xdr:grpSpPr>
            <a:xfrm>
              <a:off x="4427413" y="11304273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464" name="Group Box 128" hidden="1">
                <a:extLst>
                  <a:ext uri="{63B3BB69-23CF-44E3-9099-C40C66FF867C}">
                    <a14:compatExt spid="_x0000_s398464"/>
                  </a:ext>
                  <a:ext uri="{FF2B5EF4-FFF2-40B4-BE49-F238E27FC236}">
                    <a16:creationId xmlns:a16="http://schemas.microsoft.com/office/drawing/2014/main" id="{00000000-0008-0000-1400-000080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65" name="Option Button 129" hidden="1">
                <a:extLst>
                  <a:ext uri="{63B3BB69-23CF-44E3-9099-C40C66FF867C}">
                    <a14:compatExt spid="_x0000_s398465"/>
                  </a:ext>
                  <a:ext uri="{FF2B5EF4-FFF2-40B4-BE49-F238E27FC236}">
                    <a16:creationId xmlns:a16="http://schemas.microsoft.com/office/drawing/2014/main" id="{00000000-0008-0000-1400-000081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6" name="Option Button 130" hidden="1">
                <a:extLst>
                  <a:ext uri="{63B3BB69-23CF-44E3-9099-C40C66FF867C}">
                    <a14:compatExt spid="_x0000_s398466"/>
                  </a:ext>
                  <a:ext uri="{FF2B5EF4-FFF2-40B4-BE49-F238E27FC236}">
                    <a16:creationId xmlns:a16="http://schemas.microsoft.com/office/drawing/2014/main" id="{00000000-0008-0000-1400-000082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7" name="Option Button 131" hidden="1">
                <a:extLst>
                  <a:ext uri="{63B3BB69-23CF-44E3-9099-C40C66FF867C}">
                    <a14:compatExt spid="_x0000_s398467"/>
                  </a:ext>
                  <a:ext uri="{FF2B5EF4-FFF2-40B4-BE49-F238E27FC236}">
                    <a16:creationId xmlns:a16="http://schemas.microsoft.com/office/drawing/2014/main" id="{00000000-0008-0000-1400-000083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8" name="Option Button 132" hidden="1">
                <a:extLst>
                  <a:ext uri="{63B3BB69-23CF-44E3-9099-C40C66FF867C}">
                    <a14:compatExt spid="_x0000_s398468"/>
                  </a:ext>
                  <a:ext uri="{FF2B5EF4-FFF2-40B4-BE49-F238E27FC236}">
                    <a16:creationId xmlns:a16="http://schemas.microsoft.com/office/drawing/2014/main" id="{00000000-0008-0000-1400-000084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9" name="Option Button 133" hidden="1">
                <a:extLst>
                  <a:ext uri="{63B3BB69-23CF-44E3-9099-C40C66FF867C}">
                    <a14:compatExt spid="_x0000_s398469"/>
                  </a:ext>
                  <a:ext uri="{FF2B5EF4-FFF2-40B4-BE49-F238E27FC236}">
                    <a16:creationId xmlns:a16="http://schemas.microsoft.com/office/drawing/2014/main" id="{00000000-0008-0000-1400-000085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36</xdr:row>
          <xdr:rowOff>19053</xdr:rowOff>
        </xdr:from>
        <xdr:to>
          <xdr:col>16</xdr:col>
          <xdr:colOff>132301</xdr:colOff>
          <xdr:row>36</xdr:row>
          <xdr:rowOff>194786</xdr:rowOff>
        </xdr:to>
        <xdr:grpSp>
          <xdr:nvGrpSpPr>
            <xdr:cNvPr id="211" name="Gruppieren 210">
              <a:extLst>
                <a:ext uri="{FF2B5EF4-FFF2-40B4-BE49-F238E27FC236}">
                  <a16:creationId xmlns:a16="http://schemas.microsoft.com/office/drawing/2014/main" id="{00000000-0008-0000-1400-0000D3000000}"/>
                </a:ext>
              </a:extLst>
            </xdr:cNvPr>
            <xdr:cNvGrpSpPr/>
          </xdr:nvGrpSpPr>
          <xdr:grpSpPr>
            <a:xfrm>
              <a:off x="4427413" y="11700513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470" name="Group Box 134" hidden="1">
                <a:extLst>
                  <a:ext uri="{63B3BB69-23CF-44E3-9099-C40C66FF867C}">
                    <a14:compatExt spid="_x0000_s398470"/>
                  </a:ext>
                  <a:ext uri="{FF2B5EF4-FFF2-40B4-BE49-F238E27FC236}">
                    <a16:creationId xmlns:a16="http://schemas.microsoft.com/office/drawing/2014/main" id="{00000000-0008-0000-1400-000086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71" name="Option Button 135" hidden="1">
                <a:extLst>
                  <a:ext uri="{63B3BB69-23CF-44E3-9099-C40C66FF867C}">
                    <a14:compatExt spid="_x0000_s398471"/>
                  </a:ext>
                  <a:ext uri="{FF2B5EF4-FFF2-40B4-BE49-F238E27FC236}">
                    <a16:creationId xmlns:a16="http://schemas.microsoft.com/office/drawing/2014/main" id="{00000000-0008-0000-1400-000087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2" name="Option Button 136" hidden="1">
                <a:extLst>
                  <a:ext uri="{63B3BB69-23CF-44E3-9099-C40C66FF867C}">
                    <a14:compatExt spid="_x0000_s398472"/>
                  </a:ext>
                  <a:ext uri="{FF2B5EF4-FFF2-40B4-BE49-F238E27FC236}">
                    <a16:creationId xmlns:a16="http://schemas.microsoft.com/office/drawing/2014/main" id="{00000000-0008-0000-1400-000088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3" name="Option Button 137" hidden="1">
                <a:extLst>
                  <a:ext uri="{63B3BB69-23CF-44E3-9099-C40C66FF867C}">
                    <a14:compatExt spid="_x0000_s398473"/>
                  </a:ext>
                  <a:ext uri="{FF2B5EF4-FFF2-40B4-BE49-F238E27FC236}">
                    <a16:creationId xmlns:a16="http://schemas.microsoft.com/office/drawing/2014/main" id="{00000000-0008-0000-1400-000089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4" name="Option Button 138" hidden="1">
                <a:extLst>
                  <a:ext uri="{63B3BB69-23CF-44E3-9099-C40C66FF867C}">
                    <a14:compatExt spid="_x0000_s398474"/>
                  </a:ext>
                  <a:ext uri="{FF2B5EF4-FFF2-40B4-BE49-F238E27FC236}">
                    <a16:creationId xmlns:a16="http://schemas.microsoft.com/office/drawing/2014/main" id="{00000000-0008-0000-1400-00008A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5" name="Option Button 139" hidden="1">
                <a:extLst>
                  <a:ext uri="{63B3BB69-23CF-44E3-9099-C40C66FF867C}">
                    <a14:compatExt spid="_x0000_s398475"/>
                  </a:ext>
                  <a:ext uri="{FF2B5EF4-FFF2-40B4-BE49-F238E27FC236}">
                    <a16:creationId xmlns:a16="http://schemas.microsoft.com/office/drawing/2014/main" id="{00000000-0008-0000-1400-00008B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37</xdr:row>
          <xdr:rowOff>19237</xdr:rowOff>
        </xdr:from>
        <xdr:to>
          <xdr:col>16</xdr:col>
          <xdr:colOff>132301</xdr:colOff>
          <xdr:row>37</xdr:row>
          <xdr:rowOff>204105</xdr:rowOff>
        </xdr:to>
        <xdr:grpSp>
          <xdr:nvGrpSpPr>
            <xdr:cNvPr id="220" name="Gruppieren 219">
              <a:extLst>
                <a:ext uri="{FF2B5EF4-FFF2-40B4-BE49-F238E27FC236}">
                  <a16:creationId xmlns:a16="http://schemas.microsoft.com/office/drawing/2014/main" id="{00000000-0008-0000-1400-0000DC000000}"/>
                </a:ext>
              </a:extLst>
            </xdr:cNvPr>
            <xdr:cNvGrpSpPr/>
          </xdr:nvGrpSpPr>
          <xdr:grpSpPr>
            <a:xfrm>
              <a:off x="4427413" y="12096937"/>
              <a:ext cx="2341908" cy="184868"/>
              <a:chOff x="3581397" y="2106037"/>
              <a:chExt cx="2247892" cy="276222"/>
            </a:xfrm>
          </xdr:grpSpPr>
          <xdr:sp macro="" textlink="">
            <xdr:nvSpPr>
              <xdr:cNvPr id="398476" name="Group Box 140" hidden="1">
                <a:extLst>
                  <a:ext uri="{63B3BB69-23CF-44E3-9099-C40C66FF867C}">
                    <a14:compatExt spid="_x0000_s398476"/>
                  </a:ext>
                  <a:ext uri="{FF2B5EF4-FFF2-40B4-BE49-F238E27FC236}">
                    <a16:creationId xmlns:a16="http://schemas.microsoft.com/office/drawing/2014/main" id="{00000000-0008-0000-1400-00008C140600}"/>
                  </a:ext>
                </a:extLst>
              </xdr:cNvPr>
              <xdr:cNvSpPr/>
            </xdr:nvSpPr>
            <xdr:spPr bwMode="auto">
              <a:xfrm>
                <a:off x="3581397" y="210603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77" name="Option Button 141" hidden="1">
                <a:extLst>
                  <a:ext uri="{63B3BB69-23CF-44E3-9099-C40C66FF867C}">
                    <a14:compatExt spid="_x0000_s398477"/>
                  </a:ext>
                  <a:ext uri="{FF2B5EF4-FFF2-40B4-BE49-F238E27FC236}">
                    <a16:creationId xmlns:a16="http://schemas.microsoft.com/office/drawing/2014/main" id="{00000000-0008-0000-1400-00008D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8" name="Option Button 142" hidden="1">
                <a:extLst>
                  <a:ext uri="{63B3BB69-23CF-44E3-9099-C40C66FF867C}">
                    <a14:compatExt spid="_x0000_s398478"/>
                  </a:ext>
                  <a:ext uri="{FF2B5EF4-FFF2-40B4-BE49-F238E27FC236}">
                    <a16:creationId xmlns:a16="http://schemas.microsoft.com/office/drawing/2014/main" id="{00000000-0008-0000-1400-00008E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9" name="Option Button 143" hidden="1">
                <a:extLst>
                  <a:ext uri="{63B3BB69-23CF-44E3-9099-C40C66FF867C}">
                    <a14:compatExt spid="_x0000_s398479"/>
                  </a:ext>
                  <a:ext uri="{FF2B5EF4-FFF2-40B4-BE49-F238E27FC236}">
                    <a16:creationId xmlns:a16="http://schemas.microsoft.com/office/drawing/2014/main" id="{00000000-0008-0000-1400-00008F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0" name="Option Button 144" hidden="1">
                <a:extLst>
                  <a:ext uri="{63B3BB69-23CF-44E3-9099-C40C66FF867C}">
                    <a14:compatExt spid="_x0000_s398480"/>
                  </a:ext>
                  <a:ext uri="{FF2B5EF4-FFF2-40B4-BE49-F238E27FC236}">
                    <a16:creationId xmlns:a16="http://schemas.microsoft.com/office/drawing/2014/main" id="{00000000-0008-0000-1400-000090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1" name="Option Button 145" hidden="1">
                <a:extLst>
                  <a:ext uri="{63B3BB69-23CF-44E3-9099-C40C66FF867C}">
                    <a14:compatExt spid="_x0000_s398481"/>
                  </a:ext>
                  <a:ext uri="{FF2B5EF4-FFF2-40B4-BE49-F238E27FC236}">
                    <a16:creationId xmlns:a16="http://schemas.microsoft.com/office/drawing/2014/main" id="{00000000-0008-0000-1400-000091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39</xdr:row>
          <xdr:rowOff>28578</xdr:rowOff>
        </xdr:from>
        <xdr:to>
          <xdr:col>16</xdr:col>
          <xdr:colOff>132301</xdr:colOff>
          <xdr:row>39</xdr:row>
          <xdr:rowOff>204311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1400-0000E5000000}"/>
                </a:ext>
              </a:extLst>
            </xdr:cNvPr>
            <xdr:cNvGrpSpPr/>
          </xdr:nvGrpSpPr>
          <xdr:grpSpPr>
            <a:xfrm>
              <a:off x="4427413" y="12898758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482" name="Group Box 146" hidden="1">
                <a:extLst>
                  <a:ext uri="{63B3BB69-23CF-44E3-9099-C40C66FF867C}">
                    <a14:compatExt spid="_x0000_s398482"/>
                  </a:ext>
                  <a:ext uri="{FF2B5EF4-FFF2-40B4-BE49-F238E27FC236}">
                    <a16:creationId xmlns:a16="http://schemas.microsoft.com/office/drawing/2014/main" id="{00000000-0008-0000-1400-000092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83" name="Option Button 147" hidden="1">
                <a:extLst>
                  <a:ext uri="{63B3BB69-23CF-44E3-9099-C40C66FF867C}">
                    <a14:compatExt spid="_x0000_s398483"/>
                  </a:ext>
                  <a:ext uri="{FF2B5EF4-FFF2-40B4-BE49-F238E27FC236}">
                    <a16:creationId xmlns:a16="http://schemas.microsoft.com/office/drawing/2014/main" id="{00000000-0008-0000-1400-000093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4" name="Option Button 148" hidden="1">
                <a:extLst>
                  <a:ext uri="{63B3BB69-23CF-44E3-9099-C40C66FF867C}">
                    <a14:compatExt spid="_x0000_s398484"/>
                  </a:ext>
                  <a:ext uri="{FF2B5EF4-FFF2-40B4-BE49-F238E27FC236}">
                    <a16:creationId xmlns:a16="http://schemas.microsoft.com/office/drawing/2014/main" id="{00000000-0008-0000-1400-000094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5" name="Option Button 149" hidden="1">
                <a:extLst>
                  <a:ext uri="{63B3BB69-23CF-44E3-9099-C40C66FF867C}">
                    <a14:compatExt spid="_x0000_s398485"/>
                  </a:ext>
                  <a:ext uri="{FF2B5EF4-FFF2-40B4-BE49-F238E27FC236}">
                    <a16:creationId xmlns:a16="http://schemas.microsoft.com/office/drawing/2014/main" id="{00000000-0008-0000-1400-000095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6" name="Option Button 150" hidden="1">
                <a:extLst>
                  <a:ext uri="{63B3BB69-23CF-44E3-9099-C40C66FF867C}">
                    <a14:compatExt spid="_x0000_s398486"/>
                  </a:ext>
                  <a:ext uri="{FF2B5EF4-FFF2-40B4-BE49-F238E27FC236}">
                    <a16:creationId xmlns:a16="http://schemas.microsoft.com/office/drawing/2014/main" id="{00000000-0008-0000-1400-000096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7" name="Option Button 151" hidden="1">
                <a:extLst>
                  <a:ext uri="{63B3BB69-23CF-44E3-9099-C40C66FF867C}">
                    <a14:compatExt spid="_x0000_s398487"/>
                  </a:ext>
                  <a:ext uri="{FF2B5EF4-FFF2-40B4-BE49-F238E27FC236}">
                    <a16:creationId xmlns:a16="http://schemas.microsoft.com/office/drawing/2014/main" id="{00000000-0008-0000-1400-000097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39</xdr:row>
      <xdr:rowOff>361950</xdr:rowOff>
    </xdr:from>
    <xdr:to>
      <xdr:col>1</xdr:col>
      <xdr:colOff>1</xdr:colOff>
      <xdr:row>41</xdr:row>
      <xdr:rowOff>190898</xdr:rowOff>
    </xdr:to>
    <xdr:pic>
      <xdr:nvPicPr>
        <xdr:cNvPr id="237" name="Picture 2">
          <a:extLst>
            <a:ext uri="{FF2B5EF4-FFF2-40B4-BE49-F238E27FC236}">
              <a16:creationId xmlns:a16="http://schemas.microsoft.com/office/drawing/2014/main" id="{00000000-0008-0000-1400-0000E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8576" y="1316355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41</xdr:row>
          <xdr:rowOff>9591</xdr:rowOff>
        </xdr:from>
        <xdr:to>
          <xdr:col>16</xdr:col>
          <xdr:colOff>132300</xdr:colOff>
          <xdr:row>41</xdr:row>
          <xdr:rowOff>203596</xdr:rowOff>
        </xdr:to>
        <xdr:grpSp>
          <xdr:nvGrpSpPr>
            <xdr:cNvPr id="239" name="Gruppieren 238">
              <a:extLst>
                <a:ext uri="{FF2B5EF4-FFF2-40B4-BE49-F238E27FC236}">
                  <a16:creationId xmlns:a16="http://schemas.microsoft.com/office/drawing/2014/main" id="{00000000-0008-0000-1400-0000EF000000}"/>
                </a:ext>
              </a:extLst>
            </xdr:cNvPr>
            <xdr:cNvGrpSpPr/>
          </xdr:nvGrpSpPr>
          <xdr:grpSpPr>
            <a:xfrm>
              <a:off x="4427409" y="1347413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88" name="Group Box 152" hidden="1">
                <a:extLst>
                  <a:ext uri="{63B3BB69-23CF-44E3-9099-C40C66FF867C}">
                    <a14:compatExt spid="_x0000_s398488"/>
                  </a:ext>
                  <a:ext uri="{FF2B5EF4-FFF2-40B4-BE49-F238E27FC236}">
                    <a16:creationId xmlns:a16="http://schemas.microsoft.com/office/drawing/2014/main" id="{00000000-0008-0000-1400-000098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89" name="Option Button 153" hidden="1">
                <a:extLst>
                  <a:ext uri="{63B3BB69-23CF-44E3-9099-C40C66FF867C}">
                    <a14:compatExt spid="_x0000_s398489"/>
                  </a:ext>
                  <a:ext uri="{FF2B5EF4-FFF2-40B4-BE49-F238E27FC236}">
                    <a16:creationId xmlns:a16="http://schemas.microsoft.com/office/drawing/2014/main" id="{00000000-0008-0000-1400-000099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0" name="Option Button 154" hidden="1">
                <a:extLst>
                  <a:ext uri="{63B3BB69-23CF-44E3-9099-C40C66FF867C}">
                    <a14:compatExt spid="_x0000_s398490"/>
                  </a:ext>
                  <a:ext uri="{FF2B5EF4-FFF2-40B4-BE49-F238E27FC236}">
                    <a16:creationId xmlns:a16="http://schemas.microsoft.com/office/drawing/2014/main" id="{00000000-0008-0000-1400-00009A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1" name="Option Button 155" hidden="1">
                <a:extLst>
                  <a:ext uri="{63B3BB69-23CF-44E3-9099-C40C66FF867C}">
                    <a14:compatExt spid="_x0000_s398491"/>
                  </a:ext>
                  <a:ext uri="{FF2B5EF4-FFF2-40B4-BE49-F238E27FC236}">
                    <a16:creationId xmlns:a16="http://schemas.microsoft.com/office/drawing/2014/main" id="{00000000-0008-0000-1400-00009B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2" name="Option Button 156" hidden="1">
                <a:extLst>
                  <a:ext uri="{63B3BB69-23CF-44E3-9099-C40C66FF867C}">
                    <a14:compatExt spid="_x0000_s398492"/>
                  </a:ext>
                  <a:ext uri="{FF2B5EF4-FFF2-40B4-BE49-F238E27FC236}">
                    <a16:creationId xmlns:a16="http://schemas.microsoft.com/office/drawing/2014/main" id="{00000000-0008-0000-1400-00009C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3" name="Option Button 157" hidden="1">
                <a:extLst>
                  <a:ext uri="{63B3BB69-23CF-44E3-9099-C40C66FF867C}">
                    <a14:compatExt spid="_x0000_s398493"/>
                  </a:ext>
                  <a:ext uri="{FF2B5EF4-FFF2-40B4-BE49-F238E27FC236}">
                    <a16:creationId xmlns:a16="http://schemas.microsoft.com/office/drawing/2014/main" id="{00000000-0008-0000-1400-00009D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42</xdr:row>
          <xdr:rowOff>9591</xdr:rowOff>
        </xdr:from>
        <xdr:to>
          <xdr:col>16</xdr:col>
          <xdr:colOff>132300</xdr:colOff>
          <xdr:row>42</xdr:row>
          <xdr:rowOff>203596</xdr:rowOff>
        </xdr:to>
        <xdr:grpSp>
          <xdr:nvGrpSpPr>
            <xdr:cNvPr id="248" name="Gruppieren 247">
              <a:extLst>
                <a:ext uri="{FF2B5EF4-FFF2-40B4-BE49-F238E27FC236}">
                  <a16:creationId xmlns:a16="http://schemas.microsoft.com/office/drawing/2014/main" id="{00000000-0008-0000-1400-0000F8000000}"/>
                </a:ext>
              </a:extLst>
            </xdr:cNvPr>
            <xdr:cNvGrpSpPr/>
          </xdr:nvGrpSpPr>
          <xdr:grpSpPr>
            <a:xfrm>
              <a:off x="4427409" y="1387037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494" name="Group Box 158" hidden="1">
                <a:extLst>
                  <a:ext uri="{63B3BB69-23CF-44E3-9099-C40C66FF867C}">
                    <a14:compatExt spid="_x0000_s398494"/>
                  </a:ext>
                  <a:ext uri="{FF2B5EF4-FFF2-40B4-BE49-F238E27FC236}">
                    <a16:creationId xmlns:a16="http://schemas.microsoft.com/office/drawing/2014/main" id="{00000000-0008-0000-1400-00009E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95" name="Option Button 159" hidden="1">
                <a:extLst>
                  <a:ext uri="{63B3BB69-23CF-44E3-9099-C40C66FF867C}">
                    <a14:compatExt spid="_x0000_s398495"/>
                  </a:ext>
                  <a:ext uri="{FF2B5EF4-FFF2-40B4-BE49-F238E27FC236}">
                    <a16:creationId xmlns:a16="http://schemas.microsoft.com/office/drawing/2014/main" id="{00000000-0008-0000-1400-00009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6" name="Option Button 160" hidden="1">
                <a:extLst>
                  <a:ext uri="{63B3BB69-23CF-44E3-9099-C40C66FF867C}">
                    <a14:compatExt spid="_x0000_s398496"/>
                  </a:ext>
                  <a:ext uri="{FF2B5EF4-FFF2-40B4-BE49-F238E27FC236}">
                    <a16:creationId xmlns:a16="http://schemas.microsoft.com/office/drawing/2014/main" id="{00000000-0008-0000-1400-0000A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7" name="Option Button 161" hidden="1">
                <a:extLst>
                  <a:ext uri="{63B3BB69-23CF-44E3-9099-C40C66FF867C}">
                    <a14:compatExt spid="_x0000_s398497"/>
                  </a:ext>
                  <a:ext uri="{FF2B5EF4-FFF2-40B4-BE49-F238E27FC236}">
                    <a16:creationId xmlns:a16="http://schemas.microsoft.com/office/drawing/2014/main" id="{00000000-0008-0000-1400-0000A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8" name="Option Button 162" hidden="1">
                <a:extLst>
                  <a:ext uri="{63B3BB69-23CF-44E3-9099-C40C66FF867C}">
                    <a14:compatExt spid="_x0000_s398498"/>
                  </a:ext>
                  <a:ext uri="{FF2B5EF4-FFF2-40B4-BE49-F238E27FC236}">
                    <a16:creationId xmlns:a16="http://schemas.microsoft.com/office/drawing/2014/main" id="{00000000-0008-0000-1400-0000A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9" name="Option Button 163" hidden="1">
                <a:extLst>
                  <a:ext uri="{63B3BB69-23CF-44E3-9099-C40C66FF867C}">
                    <a14:compatExt spid="_x0000_s398499"/>
                  </a:ext>
                  <a:ext uri="{FF2B5EF4-FFF2-40B4-BE49-F238E27FC236}">
                    <a16:creationId xmlns:a16="http://schemas.microsoft.com/office/drawing/2014/main" id="{00000000-0008-0000-1400-0000A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43</xdr:row>
          <xdr:rowOff>66</xdr:rowOff>
        </xdr:from>
        <xdr:to>
          <xdr:col>16</xdr:col>
          <xdr:colOff>132300</xdr:colOff>
          <xdr:row>43</xdr:row>
          <xdr:rowOff>194071</xdr:rowOff>
        </xdr:to>
        <xdr:grpSp>
          <xdr:nvGrpSpPr>
            <xdr:cNvPr id="257" name="Gruppieren 256">
              <a:extLst>
                <a:ext uri="{FF2B5EF4-FFF2-40B4-BE49-F238E27FC236}">
                  <a16:creationId xmlns:a16="http://schemas.microsoft.com/office/drawing/2014/main" id="{00000000-0008-0000-1400-000001010000}"/>
                </a:ext>
              </a:extLst>
            </xdr:cNvPr>
            <xdr:cNvGrpSpPr/>
          </xdr:nvGrpSpPr>
          <xdr:grpSpPr>
            <a:xfrm>
              <a:off x="4427409" y="14257086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00" name="Group Box 164" hidden="1">
                <a:extLst>
                  <a:ext uri="{63B3BB69-23CF-44E3-9099-C40C66FF867C}">
                    <a14:compatExt spid="_x0000_s398500"/>
                  </a:ext>
                  <a:ext uri="{FF2B5EF4-FFF2-40B4-BE49-F238E27FC236}">
                    <a16:creationId xmlns:a16="http://schemas.microsoft.com/office/drawing/2014/main" id="{00000000-0008-0000-1400-0000A4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01" name="Option Button 165" hidden="1">
                <a:extLst>
                  <a:ext uri="{63B3BB69-23CF-44E3-9099-C40C66FF867C}">
                    <a14:compatExt spid="_x0000_s398501"/>
                  </a:ext>
                  <a:ext uri="{FF2B5EF4-FFF2-40B4-BE49-F238E27FC236}">
                    <a16:creationId xmlns:a16="http://schemas.microsoft.com/office/drawing/2014/main" id="{00000000-0008-0000-1400-0000A5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2" name="Option Button 166" hidden="1">
                <a:extLst>
                  <a:ext uri="{63B3BB69-23CF-44E3-9099-C40C66FF867C}">
                    <a14:compatExt spid="_x0000_s398502"/>
                  </a:ext>
                  <a:ext uri="{FF2B5EF4-FFF2-40B4-BE49-F238E27FC236}">
                    <a16:creationId xmlns:a16="http://schemas.microsoft.com/office/drawing/2014/main" id="{00000000-0008-0000-1400-0000A6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3" name="Option Button 167" hidden="1">
                <a:extLst>
                  <a:ext uri="{63B3BB69-23CF-44E3-9099-C40C66FF867C}">
                    <a14:compatExt spid="_x0000_s398503"/>
                  </a:ext>
                  <a:ext uri="{FF2B5EF4-FFF2-40B4-BE49-F238E27FC236}">
                    <a16:creationId xmlns:a16="http://schemas.microsoft.com/office/drawing/2014/main" id="{00000000-0008-0000-1400-0000A7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4" name="Option Button 168" hidden="1">
                <a:extLst>
                  <a:ext uri="{63B3BB69-23CF-44E3-9099-C40C66FF867C}">
                    <a14:compatExt spid="_x0000_s398504"/>
                  </a:ext>
                  <a:ext uri="{FF2B5EF4-FFF2-40B4-BE49-F238E27FC236}">
                    <a16:creationId xmlns:a16="http://schemas.microsoft.com/office/drawing/2014/main" id="{00000000-0008-0000-1400-0000A8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5" name="Option Button 169" hidden="1">
                <a:extLst>
                  <a:ext uri="{63B3BB69-23CF-44E3-9099-C40C66FF867C}">
                    <a14:compatExt spid="_x0000_s398505"/>
                  </a:ext>
                  <a:ext uri="{FF2B5EF4-FFF2-40B4-BE49-F238E27FC236}">
                    <a16:creationId xmlns:a16="http://schemas.microsoft.com/office/drawing/2014/main" id="{00000000-0008-0000-1400-0000A9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44</xdr:row>
      <xdr:rowOff>352425</xdr:rowOff>
    </xdr:from>
    <xdr:to>
      <xdr:col>1</xdr:col>
      <xdr:colOff>9525</xdr:colOff>
      <xdr:row>46</xdr:row>
      <xdr:rowOff>398741</xdr:rowOff>
    </xdr:to>
    <xdr:pic>
      <xdr:nvPicPr>
        <xdr:cNvPr id="265" name="Picture 2">
          <a:extLst>
            <a:ext uri="{FF2B5EF4-FFF2-40B4-BE49-F238E27FC236}">
              <a16:creationId xmlns:a16="http://schemas.microsoft.com/office/drawing/2014/main" id="{00000000-0008-0000-1400-00000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28575" y="1495425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44</xdr:row>
          <xdr:rowOff>9591</xdr:rowOff>
        </xdr:from>
        <xdr:to>
          <xdr:col>16</xdr:col>
          <xdr:colOff>132300</xdr:colOff>
          <xdr:row>44</xdr:row>
          <xdr:rowOff>203596</xdr:rowOff>
        </xdr:to>
        <xdr:grpSp>
          <xdr:nvGrpSpPr>
            <xdr:cNvPr id="267" name="Gruppieren 266">
              <a:extLst>
                <a:ext uri="{FF2B5EF4-FFF2-40B4-BE49-F238E27FC236}">
                  <a16:creationId xmlns:a16="http://schemas.microsoft.com/office/drawing/2014/main" id="{00000000-0008-0000-1400-00000B010000}"/>
                </a:ext>
              </a:extLst>
            </xdr:cNvPr>
            <xdr:cNvGrpSpPr/>
          </xdr:nvGrpSpPr>
          <xdr:grpSpPr>
            <a:xfrm>
              <a:off x="4427409" y="1466285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06" name="Group Box 170" hidden="1">
                <a:extLst>
                  <a:ext uri="{63B3BB69-23CF-44E3-9099-C40C66FF867C}">
                    <a14:compatExt spid="_x0000_s398506"/>
                  </a:ext>
                  <a:ext uri="{FF2B5EF4-FFF2-40B4-BE49-F238E27FC236}">
                    <a16:creationId xmlns:a16="http://schemas.microsoft.com/office/drawing/2014/main" id="{00000000-0008-0000-1400-0000AA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07" name="Option Button 171" hidden="1">
                <a:extLst>
                  <a:ext uri="{63B3BB69-23CF-44E3-9099-C40C66FF867C}">
                    <a14:compatExt spid="_x0000_s398507"/>
                  </a:ext>
                  <a:ext uri="{FF2B5EF4-FFF2-40B4-BE49-F238E27FC236}">
                    <a16:creationId xmlns:a16="http://schemas.microsoft.com/office/drawing/2014/main" id="{00000000-0008-0000-1400-0000AB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8" name="Option Button 172" hidden="1">
                <a:extLst>
                  <a:ext uri="{63B3BB69-23CF-44E3-9099-C40C66FF867C}">
                    <a14:compatExt spid="_x0000_s398508"/>
                  </a:ext>
                  <a:ext uri="{FF2B5EF4-FFF2-40B4-BE49-F238E27FC236}">
                    <a16:creationId xmlns:a16="http://schemas.microsoft.com/office/drawing/2014/main" id="{00000000-0008-0000-1400-0000AC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9" name="Option Button 173" hidden="1">
                <a:extLst>
                  <a:ext uri="{63B3BB69-23CF-44E3-9099-C40C66FF867C}">
                    <a14:compatExt spid="_x0000_s398509"/>
                  </a:ext>
                  <a:ext uri="{FF2B5EF4-FFF2-40B4-BE49-F238E27FC236}">
                    <a16:creationId xmlns:a16="http://schemas.microsoft.com/office/drawing/2014/main" id="{00000000-0008-0000-1400-0000AD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0" name="Option Button 174" hidden="1">
                <a:extLst>
                  <a:ext uri="{63B3BB69-23CF-44E3-9099-C40C66FF867C}">
                    <a14:compatExt spid="_x0000_s398510"/>
                  </a:ext>
                  <a:ext uri="{FF2B5EF4-FFF2-40B4-BE49-F238E27FC236}">
                    <a16:creationId xmlns:a16="http://schemas.microsoft.com/office/drawing/2014/main" id="{00000000-0008-0000-1400-0000AE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1" name="Option Button 175" hidden="1">
                <a:extLst>
                  <a:ext uri="{63B3BB69-23CF-44E3-9099-C40C66FF867C}">
                    <a14:compatExt spid="_x0000_s398511"/>
                  </a:ext>
                  <a:ext uri="{FF2B5EF4-FFF2-40B4-BE49-F238E27FC236}">
                    <a16:creationId xmlns:a16="http://schemas.microsoft.com/office/drawing/2014/main" id="{00000000-0008-0000-1400-0000AF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46</xdr:row>
          <xdr:rowOff>28578</xdr:rowOff>
        </xdr:from>
        <xdr:to>
          <xdr:col>16</xdr:col>
          <xdr:colOff>132301</xdr:colOff>
          <xdr:row>46</xdr:row>
          <xdr:rowOff>204311</xdr:rowOff>
        </xdr:to>
        <xdr:grpSp>
          <xdr:nvGrpSpPr>
            <xdr:cNvPr id="276" name="Gruppieren 275">
              <a:extLst>
                <a:ext uri="{FF2B5EF4-FFF2-40B4-BE49-F238E27FC236}">
                  <a16:creationId xmlns:a16="http://schemas.microsoft.com/office/drawing/2014/main" id="{00000000-0008-0000-1400-000014010000}"/>
                </a:ext>
              </a:extLst>
            </xdr:cNvPr>
            <xdr:cNvGrpSpPr/>
          </xdr:nvGrpSpPr>
          <xdr:grpSpPr>
            <a:xfrm>
              <a:off x="4427413" y="15276198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512" name="Group Box 176" hidden="1">
                <a:extLst>
                  <a:ext uri="{63B3BB69-23CF-44E3-9099-C40C66FF867C}">
                    <a14:compatExt spid="_x0000_s398512"/>
                  </a:ext>
                  <a:ext uri="{FF2B5EF4-FFF2-40B4-BE49-F238E27FC236}">
                    <a16:creationId xmlns:a16="http://schemas.microsoft.com/office/drawing/2014/main" id="{00000000-0008-0000-1400-0000B0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13" name="Option Button 177" hidden="1">
                <a:extLst>
                  <a:ext uri="{63B3BB69-23CF-44E3-9099-C40C66FF867C}">
                    <a14:compatExt spid="_x0000_s398513"/>
                  </a:ext>
                  <a:ext uri="{FF2B5EF4-FFF2-40B4-BE49-F238E27FC236}">
                    <a16:creationId xmlns:a16="http://schemas.microsoft.com/office/drawing/2014/main" id="{00000000-0008-0000-1400-0000B1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4" name="Option Button 178" hidden="1">
                <a:extLst>
                  <a:ext uri="{63B3BB69-23CF-44E3-9099-C40C66FF867C}">
                    <a14:compatExt spid="_x0000_s398514"/>
                  </a:ext>
                  <a:ext uri="{FF2B5EF4-FFF2-40B4-BE49-F238E27FC236}">
                    <a16:creationId xmlns:a16="http://schemas.microsoft.com/office/drawing/2014/main" id="{00000000-0008-0000-1400-0000B2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5" name="Option Button 179" hidden="1">
                <a:extLst>
                  <a:ext uri="{63B3BB69-23CF-44E3-9099-C40C66FF867C}">
                    <a14:compatExt spid="_x0000_s398515"/>
                  </a:ext>
                  <a:ext uri="{FF2B5EF4-FFF2-40B4-BE49-F238E27FC236}">
                    <a16:creationId xmlns:a16="http://schemas.microsoft.com/office/drawing/2014/main" id="{00000000-0008-0000-1400-0000B3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6" name="Option Button 180" hidden="1">
                <a:extLst>
                  <a:ext uri="{63B3BB69-23CF-44E3-9099-C40C66FF867C}">
                    <a14:compatExt spid="_x0000_s398516"/>
                  </a:ext>
                  <a:ext uri="{FF2B5EF4-FFF2-40B4-BE49-F238E27FC236}">
                    <a16:creationId xmlns:a16="http://schemas.microsoft.com/office/drawing/2014/main" id="{00000000-0008-0000-1400-0000B4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7" name="Option Button 181" hidden="1">
                <a:extLst>
                  <a:ext uri="{63B3BB69-23CF-44E3-9099-C40C66FF867C}">
                    <a14:compatExt spid="_x0000_s398517"/>
                  </a:ext>
                  <a:ext uri="{FF2B5EF4-FFF2-40B4-BE49-F238E27FC236}">
                    <a16:creationId xmlns:a16="http://schemas.microsoft.com/office/drawing/2014/main" id="{00000000-0008-0000-1400-0000B5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47</xdr:row>
          <xdr:rowOff>19053</xdr:rowOff>
        </xdr:from>
        <xdr:to>
          <xdr:col>16</xdr:col>
          <xdr:colOff>132301</xdr:colOff>
          <xdr:row>47</xdr:row>
          <xdr:rowOff>194786</xdr:rowOff>
        </xdr:to>
        <xdr:grpSp>
          <xdr:nvGrpSpPr>
            <xdr:cNvPr id="285" name="Gruppieren 284">
              <a:extLst>
                <a:ext uri="{FF2B5EF4-FFF2-40B4-BE49-F238E27FC236}">
                  <a16:creationId xmlns:a16="http://schemas.microsoft.com/office/drawing/2014/main" id="{00000000-0008-0000-1400-00001D010000}"/>
                </a:ext>
              </a:extLst>
            </xdr:cNvPr>
            <xdr:cNvGrpSpPr/>
          </xdr:nvGrpSpPr>
          <xdr:grpSpPr>
            <a:xfrm>
              <a:off x="4427413" y="15662913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518" name="Group Box 182" hidden="1">
                <a:extLst>
                  <a:ext uri="{63B3BB69-23CF-44E3-9099-C40C66FF867C}">
                    <a14:compatExt spid="_x0000_s398518"/>
                  </a:ext>
                  <a:ext uri="{FF2B5EF4-FFF2-40B4-BE49-F238E27FC236}">
                    <a16:creationId xmlns:a16="http://schemas.microsoft.com/office/drawing/2014/main" id="{00000000-0008-0000-1400-0000B6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19" name="Option Button 183" hidden="1">
                <a:extLst>
                  <a:ext uri="{63B3BB69-23CF-44E3-9099-C40C66FF867C}">
                    <a14:compatExt spid="_x0000_s398519"/>
                  </a:ext>
                  <a:ext uri="{FF2B5EF4-FFF2-40B4-BE49-F238E27FC236}">
                    <a16:creationId xmlns:a16="http://schemas.microsoft.com/office/drawing/2014/main" id="{00000000-0008-0000-1400-0000B7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0" name="Option Button 184" hidden="1">
                <a:extLst>
                  <a:ext uri="{63B3BB69-23CF-44E3-9099-C40C66FF867C}">
                    <a14:compatExt spid="_x0000_s398520"/>
                  </a:ext>
                  <a:ext uri="{FF2B5EF4-FFF2-40B4-BE49-F238E27FC236}">
                    <a16:creationId xmlns:a16="http://schemas.microsoft.com/office/drawing/2014/main" id="{00000000-0008-0000-1400-0000B8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1" name="Option Button 185" hidden="1">
                <a:extLst>
                  <a:ext uri="{63B3BB69-23CF-44E3-9099-C40C66FF867C}">
                    <a14:compatExt spid="_x0000_s398521"/>
                  </a:ext>
                  <a:ext uri="{FF2B5EF4-FFF2-40B4-BE49-F238E27FC236}">
                    <a16:creationId xmlns:a16="http://schemas.microsoft.com/office/drawing/2014/main" id="{00000000-0008-0000-1400-0000B9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2" name="Option Button 186" hidden="1">
                <a:extLst>
                  <a:ext uri="{63B3BB69-23CF-44E3-9099-C40C66FF867C}">
                    <a14:compatExt spid="_x0000_s398522"/>
                  </a:ext>
                  <a:ext uri="{FF2B5EF4-FFF2-40B4-BE49-F238E27FC236}">
                    <a16:creationId xmlns:a16="http://schemas.microsoft.com/office/drawing/2014/main" id="{00000000-0008-0000-1400-0000BA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3" name="Option Button 187" hidden="1">
                <a:extLst>
                  <a:ext uri="{63B3BB69-23CF-44E3-9099-C40C66FF867C}">
                    <a14:compatExt spid="_x0000_s398523"/>
                  </a:ext>
                  <a:ext uri="{FF2B5EF4-FFF2-40B4-BE49-F238E27FC236}">
                    <a16:creationId xmlns:a16="http://schemas.microsoft.com/office/drawing/2014/main" id="{00000000-0008-0000-1400-0000BB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48</xdr:row>
          <xdr:rowOff>28578</xdr:rowOff>
        </xdr:from>
        <xdr:to>
          <xdr:col>16</xdr:col>
          <xdr:colOff>132301</xdr:colOff>
          <xdr:row>48</xdr:row>
          <xdr:rowOff>204311</xdr:rowOff>
        </xdr:to>
        <xdr:grpSp>
          <xdr:nvGrpSpPr>
            <xdr:cNvPr id="294" name="Gruppieren 293">
              <a:extLst>
                <a:ext uri="{FF2B5EF4-FFF2-40B4-BE49-F238E27FC236}">
                  <a16:creationId xmlns:a16="http://schemas.microsoft.com/office/drawing/2014/main" id="{00000000-0008-0000-1400-000026010000}"/>
                </a:ext>
              </a:extLst>
            </xdr:cNvPr>
            <xdr:cNvGrpSpPr/>
          </xdr:nvGrpSpPr>
          <xdr:grpSpPr>
            <a:xfrm>
              <a:off x="4427413" y="16068678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524" name="Group Box 188" hidden="1">
                <a:extLst>
                  <a:ext uri="{63B3BB69-23CF-44E3-9099-C40C66FF867C}">
                    <a14:compatExt spid="_x0000_s398524"/>
                  </a:ext>
                  <a:ext uri="{FF2B5EF4-FFF2-40B4-BE49-F238E27FC236}">
                    <a16:creationId xmlns:a16="http://schemas.microsoft.com/office/drawing/2014/main" id="{00000000-0008-0000-1400-0000BC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25" name="Option Button 189" hidden="1">
                <a:extLst>
                  <a:ext uri="{63B3BB69-23CF-44E3-9099-C40C66FF867C}">
                    <a14:compatExt spid="_x0000_s398525"/>
                  </a:ext>
                  <a:ext uri="{FF2B5EF4-FFF2-40B4-BE49-F238E27FC236}">
                    <a16:creationId xmlns:a16="http://schemas.microsoft.com/office/drawing/2014/main" id="{00000000-0008-0000-1400-0000BD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6" name="Option Button 190" hidden="1">
                <a:extLst>
                  <a:ext uri="{63B3BB69-23CF-44E3-9099-C40C66FF867C}">
                    <a14:compatExt spid="_x0000_s398526"/>
                  </a:ext>
                  <a:ext uri="{FF2B5EF4-FFF2-40B4-BE49-F238E27FC236}">
                    <a16:creationId xmlns:a16="http://schemas.microsoft.com/office/drawing/2014/main" id="{00000000-0008-0000-1400-0000BE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7" name="Option Button 191" hidden="1">
                <a:extLst>
                  <a:ext uri="{63B3BB69-23CF-44E3-9099-C40C66FF867C}">
                    <a14:compatExt spid="_x0000_s398527"/>
                  </a:ext>
                  <a:ext uri="{FF2B5EF4-FFF2-40B4-BE49-F238E27FC236}">
                    <a16:creationId xmlns:a16="http://schemas.microsoft.com/office/drawing/2014/main" id="{00000000-0008-0000-1400-0000BF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8" name="Option Button 192" hidden="1">
                <a:extLst>
                  <a:ext uri="{63B3BB69-23CF-44E3-9099-C40C66FF867C}">
                    <a14:compatExt spid="_x0000_s398528"/>
                  </a:ext>
                  <a:ext uri="{FF2B5EF4-FFF2-40B4-BE49-F238E27FC236}">
                    <a16:creationId xmlns:a16="http://schemas.microsoft.com/office/drawing/2014/main" id="{00000000-0008-0000-1400-0000C0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9" name="Option Button 193" hidden="1">
                <a:extLst>
                  <a:ext uri="{63B3BB69-23CF-44E3-9099-C40C66FF867C}">
                    <a14:compatExt spid="_x0000_s398529"/>
                  </a:ext>
                  <a:ext uri="{FF2B5EF4-FFF2-40B4-BE49-F238E27FC236}">
                    <a16:creationId xmlns:a16="http://schemas.microsoft.com/office/drawing/2014/main" id="{00000000-0008-0000-1400-0000C1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48</xdr:row>
      <xdr:rowOff>628651</xdr:rowOff>
    </xdr:from>
    <xdr:to>
      <xdr:col>1</xdr:col>
      <xdr:colOff>33068</xdr:colOff>
      <xdr:row>50</xdr:row>
      <xdr:rowOff>276226</xdr:rowOff>
    </xdr:to>
    <xdr:pic>
      <xdr:nvPicPr>
        <xdr:cNvPr id="302" name="Picture 2">
          <a:extLst>
            <a:ext uri="{FF2B5EF4-FFF2-40B4-BE49-F238E27FC236}">
              <a16:creationId xmlns:a16="http://schemas.microsoft.com/office/drawing/2014/main" id="{00000000-0008-0000-1400-00002E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0" y="16630651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50</xdr:row>
          <xdr:rowOff>9591</xdr:rowOff>
        </xdr:from>
        <xdr:to>
          <xdr:col>16</xdr:col>
          <xdr:colOff>132300</xdr:colOff>
          <xdr:row>50</xdr:row>
          <xdr:rowOff>203596</xdr:rowOff>
        </xdr:to>
        <xdr:grpSp>
          <xdr:nvGrpSpPr>
            <xdr:cNvPr id="304" name="Gruppieren 303">
              <a:extLst>
                <a:ext uri="{FF2B5EF4-FFF2-40B4-BE49-F238E27FC236}">
                  <a16:creationId xmlns:a16="http://schemas.microsoft.com/office/drawing/2014/main" id="{00000000-0008-0000-1400-000030010000}"/>
                </a:ext>
              </a:extLst>
            </xdr:cNvPr>
            <xdr:cNvGrpSpPr/>
          </xdr:nvGrpSpPr>
          <xdr:grpSpPr>
            <a:xfrm>
              <a:off x="4427409" y="1691075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30" name="Group Box 194" hidden="1">
                <a:extLst>
                  <a:ext uri="{63B3BB69-23CF-44E3-9099-C40C66FF867C}">
                    <a14:compatExt spid="_x0000_s398530"/>
                  </a:ext>
                  <a:ext uri="{FF2B5EF4-FFF2-40B4-BE49-F238E27FC236}">
                    <a16:creationId xmlns:a16="http://schemas.microsoft.com/office/drawing/2014/main" id="{00000000-0008-0000-1400-0000C2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31" name="Option Button 195" hidden="1">
                <a:extLst>
                  <a:ext uri="{63B3BB69-23CF-44E3-9099-C40C66FF867C}">
                    <a14:compatExt spid="_x0000_s398531"/>
                  </a:ext>
                  <a:ext uri="{FF2B5EF4-FFF2-40B4-BE49-F238E27FC236}">
                    <a16:creationId xmlns:a16="http://schemas.microsoft.com/office/drawing/2014/main" id="{00000000-0008-0000-1400-0000C3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2" name="Option Button 196" hidden="1">
                <a:extLst>
                  <a:ext uri="{63B3BB69-23CF-44E3-9099-C40C66FF867C}">
                    <a14:compatExt spid="_x0000_s398532"/>
                  </a:ext>
                  <a:ext uri="{FF2B5EF4-FFF2-40B4-BE49-F238E27FC236}">
                    <a16:creationId xmlns:a16="http://schemas.microsoft.com/office/drawing/2014/main" id="{00000000-0008-0000-1400-0000C4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3" name="Option Button 197" hidden="1">
                <a:extLst>
                  <a:ext uri="{63B3BB69-23CF-44E3-9099-C40C66FF867C}">
                    <a14:compatExt spid="_x0000_s398533"/>
                  </a:ext>
                  <a:ext uri="{FF2B5EF4-FFF2-40B4-BE49-F238E27FC236}">
                    <a16:creationId xmlns:a16="http://schemas.microsoft.com/office/drawing/2014/main" id="{00000000-0008-0000-1400-0000C5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4" name="Option Button 198" hidden="1">
                <a:extLst>
                  <a:ext uri="{63B3BB69-23CF-44E3-9099-C40C66FF867C}">
                    <a14:compatExt spid="_x0000_s398534"/>
                  </a:ext>
                  <a:ext uri="{FF2B5EF4-FFF2-40B4-BE49-F238E27FC236}">
                    <a16:creationId xmlns:a16="http://schemas.microsoft.com/office/drawing/2014/main" id="{00000000-0008-0000-1400-0000C6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5" name="Option Button 199" hidden="1">
                <a:extLst>
                  <a:ext uri="{63B3BB69-23CF-44E3-9099-C40C66FF867C}">
                    <a14:compatExt spid="_x0000_s398535"/>
                  </a:ext>
                  <a:ext uri="{FF2B5EF4-FFF2-40B4-BE49-F238E27FC236}">
                    <a16:creationId xmlns:a16="http://schemas.microsoft.com/office/drawing/2014/main" id="{00000000-0008-0000-1400-0000C7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51</xdr:row>
          <xdr:rowOff>9591</xdr:rowOff>
        </xdr:from>
        <xdr:to>
          <xdr:col>16</xdr:col>
          <xdr:colOff>132300</xdr:colOff>
          <xdr:row>51</xdr:row>
          <xdr:rowOff>203596</xdr:rowOff>
        </xdr:to>
        <xdr:grpSp>
          <xdr:nvGrpSpPr>
            <xdr:cNvPr id="313" name="Gruppieren 312">
              <a:extLst>
                <a:ext uri="{FF2B5EF4-FFF2-40B4-BE49-F238E27FC236}">
                  <a16:creationId xmlns:a16="http://schemas.microsoft.com/office/drawing/2014/main" id="{00000000-0008-0000-1400-000039010000}"/>
                </a:ext>
              </a:extLst>
            </xdr:cNvPr>
            <xdr:cNvGrpSpPr/>
          </xdr:nvGrpSpPr>
          <xdr:grpSpPr>
            <a:xfrm>
              <a:off x="4427409" y="1730699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36" name="Group Box 200" hidden="1">
                <a:extLst>
                  <a:ext uri="{63B3BB69-23CF-44E3-9099-C40C66FF867C}">
                    <a14:compatExt spid="_x0000_s398536"/>
                  </a:ext>
                  <a:ext uri="{FF2B5EF4-FFF2-40B4-BE49-F238E27FC236}">
                    <a16:creationId xmlns:a16="http://schemas.microsoft.com/office/drawing/2014/main" id="{00000000-0008-0000-1400-0000C8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37" name="Option Button 201" hidden="1">
                <a:extLst>
                  <a:ext uri="{63B3BB69-23CF-44E3-9099-C40C66FF867C}">
                    <a14:compatExt spid="_x0000_s398537"/>
                  </a:ext>
                  <a:ext uri="{FF2B5EF4-FFF2-40B4-BE49-F238E27FC236}">
                    <a16:creationId xmlns:a16="http://schemas.microsoft.com/office/drawing/2014/main" id="{00000000-0008-0000-1400-0000C9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8" name="Option Button 202" hidden="1">
                <a:extLst>
                  <a:ext uri="{63B3BB69-23CF-44E3-9099-C40C66FF867C}">
                    <a14:compatExt spid="_x0000_s398538"/>
                  </a:ext>
                  <a:ext uri="{FF2B5EF4-FFF2-40B4-BE49-F238E27FC236}">
                    <a16:creationId xmlns:a16="http://schemas.microsoft.com/office/drawing/2014/main" id="{00000000-0008-0000-1400-0000CA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9" name="Option Button 203" hidden="1">
                <a:extLst>
                  <a:ext uri="{63B3BB69-23CF-44E3-9099-C40C66FF867C}">
                    <a14:compatExt spid="_x0000_s398539"/>
                  </a:ext>
                  <a:ext uri="{FF2B5EF4-FFF2-40B4-BE49-F238E27FC236}">
                    <a16:creationId xmlns:a16="http://schemas.microsoft.com/office/drawing/2014/main" id="{00000000-0008-0000-1400-0000CB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0" name="Option Button 204" hidden="1">
                <a:extLst>
                  <a:ext uri="{63B3BB69-23CF-44E3-9099-C40C66FF867C}">
                    <a14:compatExt spid="_x0000_s398540"/>
                  </a:ext>
                  <a:ext uri="{FF2B5EF4-FFF2-40B4-BE49-F238E27FC236}">
                    <a16:creationId xmlns:a16="http://schemas.microsoft.com/office/drawing/2014/main" id="{00000000-0008-0000-1400-0000CC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1" name="Option Button 205" hidden="1">
                <a:extLst>
                  <a:ext uri="{63B3BB69-23CF-44E3-9099-C40C66FF867C}">
                    <a14:compatExt spid="_x0000_s398541"/>
                  </a:ext>
                  <a:ext uri="{FF2B5EF4-FFF2-40B4-BE49-F238E27FC236}">
                    <a16:creationId xmlns:a16="http://schemas.microsoft.com/office/drawing/2014/main" id="{00000000-0008-0000-1400-0000CD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52</xdr:row>
          <xdr:rowOff>9591</xdr:rowOff>
        </xdr:from>
        <xdr:to>
          <xdr:col>16</xdr:col>
          <xdr:colOff>132300</xdr:colOff>
          <xdr:row>52</xdr:row>
          <xdr:rowOff>203596</xdr:rowOff>
        </xdr:to>
        <xdr:grpSp>
          <xdr:nvGrpSpPr>
            <xdr:cNvPr id="322" name="Gruppieren 321">
              <a:extLst>
                <a:ext uri="{FF2B5EF4-FFF2-40B4-BE49-F238E27FC236}">
                  <a16:creationId xmlns:a16="http://schemas.microsoft.com/office/drawing/2014/main" id="{00000000-0008-0000-1400-000042010000}"/>
                </a:ext>
              </a:extLst>
            </xdr:cNvPr>
            <xdr:cNvGrpSpPr/>
          </xdr:nvGrpSpPr>
          <xdr:grpSpPr>
            <a:xfrm>
              <a:off x="4427409" y="17703231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42" name="Group Box 206" hidden="1">
                <a:extLst>
                  <a:ext uri="{63B3BB69-23CF-44E3-9099-C40C66FF867C}">
                    <a14:compatExt spid="_x0000_s398542"/>
                  </a:ext>
                  <a:ext uri="{FF2B5EF4-FFF2-40B4-BE49-F238E27FC236}">
                    <a16:creationId xmlns:a16="http://schemas.microsoft.com/office/drawing/2014/main" id="{00000000-0008-0000-1400-0000CE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43" name="Option Button 207" hidden="1">
                <a:extLst>
                  <a:ext uri="{63B3BB69-23CF-44E3-9099-C40C66FF867C}">
                    <a14:compatExt spid="_x0000_s398543"/>
                  </a:ext>
                  <a:ext uri="{FF2B5EF4-FFF2-40B4-BE49-F238E27FC236}">
                    <a16:creationId xmlns:a16="http://schemas.microsoft.com/office/drawing/2014/main" id="{00000000-0008-0000-1400-0000C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4" name="Option Button 208" hidden="1">
                <a:extLst>
                  <a:ext uri="{63B3BB69-23CF-44E3-9099-C40C66FF867C}">
                    <a14:compatExt spid="_x0000_s398544"/>
                  </a:ext>
                  <a:ext uri="{FF2B5EF4-FFF2-40B4-BE49-F238E27FC236}">
                    <a16:creationId xmlns:a16="http://schemas.microsoft.com/office/drawing/2014/main" id="{00000000-0008-0000-1400-0000D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5" name="Option Button 209" hidden="1">
                <a:extLst>
                  <a:ext uri="{63B3BB69-23CF-44E3-9099-C40C66FF867C}">
                    <a14:compatExt spid="_x0000_s398545"/>
                  </a:ext>
                  <a:ext uri="{FF2B5EF4-FFF2-40B4-BE49-F238E27FC236}">
                    <a16:creationId xmlns:a16="http://schemas.microsoft.com/office/drawing/2014/main" id="{00000000-0008-0000-1400-0000D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6" name="Option Button 210" hidden="1">
                <a:extLst>
                  <a:ext uri="{63B3BB69-23CF-44E3-9099-C40C66FF867C}">
                    <a14:compatExt spid="_x0000_s398546"/>
                  </a:ext>
                  <a:ext uri="{FF2B5EF4-FFF2-40B4-BE49-F238E27FC236}">
                    <a16:creationId xmlns:a16="http://schemas.microsoft.com/office/drawing/2014/main" id="{00000000-0008-0000-1400-0000D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7" name="Option Button 211" hidden="1">
                <a:extLst>
                  <a:ext uri="{63B3BB69-23CF-44E3-9099-C40C66FF867C}">
                    <a14:compatExt spid="_x0000_s398547"/>
                  </a:ext>
                  <a:ext uri="{FF2B5EF4-FFF2-40B4-BE49-F238E27FC236}">
                    <a16:creationId xmlns:a16="http://schemas.microsoft.com/office/drawing/2014/main" id="{00000000-0008-0000-1400-0000D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53</xdr:row>
          <xdr:rowOff>66</xdr:rowOff>
        </xdr:from>
        <xdr:to>
          <xdr:col>16</xdr:col>
          <xdr:colOff>132300</xdr:colOff>
          <xdr:row>53</xdr:row>
          <xdr:rowOff>194071</xdr:rowOff>
        </xdr:to>
        <xdr:grpSp>
          <xdr:nvGrpSpPr>
            <xdr:cNvPr id="331" name="Gruppieren 330">
              <a:extLst>
                <a:ext uri="{FF2B5EF4-FFF2-40B4-BE49-F238E27FC236}">
                  <a16:creationId xmlns:a16="http://schemas.microsoft.com/office/drawing/2014/main" id="{00000000-0008-0000-1400-00004B010000}"/>
                </a:ext>
              </a:extLst>
            </xdr:cNvPr>
            <xdr:cNvGrpSpPr/>
          </xdr:nvGrpSpPr>
          <xdr:grpSpPr>
            <a:xfrm>
              <a:off x="4427409" y="18089946"/>
              <a:ext cx="2341911" cy="194005"/>
              <a:chOff x="3581386" y="2104326"/>
              <a:chExt cx="2247895" cy="276226"/>
            </a:xfrm>
          </xdr:grpSpPr>
          <xdr:sp macro="" textlink="">
            <xdr:nvSpPr>
              <xdr:cNvPr id="398548" name="Group Box 212" hidden="1">
                <a:extLst>
                  <a:ext uri="{63B3BB69-23CF-44E3-9099-C40C66FF867C}">
                    <a14:compatExt spid="_x0000_s398548"/>
                  </a:ext>
                  <a:ext uri="{FF2B5EF4-FFF2-40B4-BE49-F238E27FC236}">
                    <a16:creationId xmlns:a16="http://schemas.microsoft.com/office/drawing/2014/main" id="{00000000-0008-0000-1400-0000D4140600}"/>
                  </a:ext>
                </a:extLst>
              </xdr:cNvPr>
              <xdr:cNvSpPr/>
            </xdr:nvSpPr>
            <xdr:spPr bwMode="auto">
              <a:xfrm>
                <a:off x="3581386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49" name="Option Button 213" hidden="1">
                <a:extLst>
                  <a:ext uri="{63B3BB69-23CF-44E3-9099-C40C66FF867C}">
                    <a14:compatExt spid="_x0000_s398549"/>
                  </a:ext>
                  <a:ext uri="{FF2B5EF4-FFF2-40B4-BE49-F238E27FC236}">
                    <a16:creationId xmlns:a16="http://schemas.microsoft.com/office/drawing/2014/main" id="{00000000-0008-0000-1400-0000D5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0" name="Option Button 214" hidden="1">
                <a:extLst>
                  <a:ext uri="{63B3BB69-23CF-44E3-9099-C40C66FF867C}">
                    <a14:compatExt spid="_x0000_s398550"/>
                  </a:ext>
                  <a:ext uri="{FF2B5EF4-FFF2-40B4-BE49-F238E27FC236}">
                    <a16:creationId xmlns:a16="http://schemas.microsoft.com/office/drawing/2014/main" id="{00000000-0008-0000-1400-0000D6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1" name="Option Button 215" hidden="1">
                <a:extLst>
                  <a:ext uri="{63B3BB69-23CF-44E3-9099-C40C66FF867C}">
                    <a14:compatExt spid="_x0000_s398551"/>
                  </a:ext>
                  <a:ext uri="{FF2B5EF4-FFF2-40B4-BE49-F238E27FC236}">
                    <a16:creationId xmlns:a16="http://schemas.microsoft.com/office/drawing/2014/main" id="{00000000-0008-0000-1400-0000D7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2" name="Option Button 216" hidden="1">
                <a:extLst>
                  <a:ext uri="{63B3BB69-23CF-44E3-9099-C40C66FF867C}">
                    <a14:compatExt spid="_x0000_s398552"/>
                  </a:ext>
                  <a:ext uri="{FF2B5EF4-FFF2-40B4-BE49-F238E27FC236}">
                    <a16:creationId xmlns:a16="http://schemas.microsoft.com/office/drawing/2014/main" id="{00000000-0008-0000-1400-0000D8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3" name="Option Button 217" hidden="1">
                <a:extLst>
                  <a:ext uri="{63B3BB69-23CF-44E3-9099-C40C66FF867C}">
                    <a14:compatExt spid="_x0000_s398553"/>
                  </a:ext>
                  <a:ext uri="{FF2B5EF4-FFF2-40B4-BE49-F238E27FC236}">
                    <a16:creationId xmlns:a16="http://schemas.microsoft.com/office/drawing/2014/main" id="{00000000-0008-0000-1400-0000D9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54</xdr:row>
      <xdr:rowOff>1</xdr:rowOff>
    </xdr:from>
    <xdr:to>
      <xdr:col>0</xdr:col>
      <xdr:colOff>455237</xdr:colOff>
      <xdr:row>55</xdr:row>
      <xdr:rowOff>161926</xdr:rowOff>
    </xdr:to>
    <xdr:pic>
      <xdr:nvPicPr>
        <xdr:cNvPr id="339" name="Picture 2">
          <a:extLst>
            <a:ext uri="{FF2B5EF4-FFF2-40B4-BE49-F238E27FC236}">
              <a16:creationId xmlns:a16="http://schemas.microsoft.com/office/drawing/2014/main" id="{00000000-0008-0000-1400-000053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" y="184689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76387</xdr:colOff>
          <xdr:row>55</xdr:row>
          <xdr:rowOff>28578</xdr:rowOff>
        </xdr:from>
        <xdr:to>
          <xdr:col>16</xdr:col>
          <xdr:colOff>132297</xdr:colOff>
          <xdr:row>55</xdr:row>
          <xdr:rowOff>204311</xdr:rowOff>
        </xdr:to>
        <xdr:grpSp>
          <xdr:nvGrpSpPr>
            <xdr:cNvPr id="341" name="Gruppieren 340">
              <a:extLst>
                <a:ext uri="{FF2B5EF4-FFF2-40B4-BE49-F238E27FC236}">
                  <a16:creationId xmlns:a16="http://schemas.microsoft.com/office/drawing/2014/main" id="{00000000-0008-0000-1400-000055010000}"/>
                </a:ext>
              </a:extLst>
            </xdr:cNvPr>
            <xdr:cNvGrpSpPr/>
          </xdr:nvGrpSpPr>
          <xdr:grpSpPr>
            <a:xfrm>
              <a:off x="4427407" y="18712818"/>
              <a:ext cx="2341910" cy="175733"/>
              <a:chOff x="3581386" y="2105801"/>
              <a:chExt cx="2247894" cy="276224"/>
            </a:xfrm>
          </xdr:grpSpPr>
          <xdr:sp macro="" textlink="">
            <xdr:nvSpPr>
              <xdr:cNvPr id="398554" name="Group Box 218" hidden="1">
                <a:extLst>
                  <a:ext uri="{63B3BB69-23CF-44E3-9099-C40C66FF867C}">
                    <a14:compatExt spid="_x0000_s398554"/>
                  </a:ext>
                  <a:ext uri="{FF2B5EF4-FFF2-40B4-BE49-F238E27FC236}">
                    <a16:creationId xmlns:a16="http://schemas.microsoft.com/office/drawing/2014/main" id="{00000000-0008-0000-1400-0000DA140600}"/>
                  </a:ext>
                </a:extLst>
              </xdr:cNvPr>
              <xdr:cNvSpPr/>
            </xdr:nvSpPr>
            <xdr:spPr bwMode="auto">
              <a:xfrm>
                <a:off x="3581386" y="2105801"/>
                <a:ext cx="2247894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55" name="Option Button 219" hidden="1">
                <a:extLst>
                  <a:ext uri="{63B3BB69-23CF-44E3-9099-C40C66FF867C}">
                    <a14:compatExt spid="_x0000_s398555"/>
                  </a:ext>
                  <a:ext uri="{FF2B5EF4-FFF2-40B4-BE49-F238E27FC236}">
                    <a16:creationId xmlns:a16="http://schemas.microsoft.com/office/drawing/2014/main" id="{00000000-0008-0000-1400-0000DB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6" name="Option Button 220" hidden="1">
                <a:extLst>
                  <a:ext uri="{63B3BB69-23CF-44E3-9099-C40C66FF867C}">
                    <a14:compatExt spid="_x0000_s398556"/>
                  </a:ext>
                  <a:ext uri="{FF2B5EF4-FFF2-40B4-BE49-F238E27FC236}">
                    <a16:creationId xmlns:a16="http://schemas.microsoft.com/office/drawing/2014/main" id="{00000000-0008-0000-1400-0000DC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7" name="Option Button 221" hidden="1">
                <a:extLst>
                  <a:ext uri="{63B3BB69-23CF-44E3-9099-C40C66FF867C}">
                    <a14:compatExt spid="_x0000_s398557"/>
                  </a:ext>
                  <a:ext uri="{FF2B5EF4-FFF2-40B4-BE49-F238E27FC236}">
                    <a16:creationId xmlns:a16="http://schemas.microsoft.com/office/drawing/2014/main" id="{00000000-0008-0000-1400-0000DD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8" name="Option Button 222" hidden="1">
                <a:extLst>
                  <a:ext uri="{63B3BB69-23CF-44E3-9099-C40C66FF867C}">
                    <a14:compatExt spid="_x0000_s398558"/>
                  </a:ext>
                  <a:ext uri="{FF2B5EF4-FFF2-40B4-BE49-F238E27FC236}">
                    <a16:creationId xmlns:a16="http://schemas.microsoft.com/office/drawing/2014/main" id="{00000000-0008-0000-1400-0000DE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9" name="Option Button 223" hidden="1">
                <a:extLst>
                  <a:ext uri="{63B3BB69-23CF-44E3-9099-C40C66FF867C}">
                    <a14:compatExt spid="_x0000_s398559"/>
                  </a:ext>
                  <a:ext uri="{FF2B5EF4-FFF2-40B4-BE49-F238E27FC236}">
                    <a16:creationId xmlns:a16="http://schemas.microsoft.com/office/drawing/2014/main" id="{00000000-0008-0000-1400-0000DF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56</xdr:row>
          <xdr:rowOff>28578</xdr:rowOff>
        </xdr:from>
        <xdr:to>
          <xdr:col>16</xdr:col>
          <xdr:colOff>132301</xdr:colOff>
          <xdr:row>56</xdr:row>
          <xdr:rowOff>204311</xdr:rowOff>
        </xdr:to>
        <xdr:grpSp>
          <xdr:nvGrpSpPr>
            <xdr:cNvPr id="350" name="Gruppieren 349">
              <a:extLst>
                <a:ext uri="{FF2B5EF4-FFF2-40B4-BE49-F238E27FC236}">
                  <a16:creationId xmlns:a16="http://schemas.microsoft.com/office/drawing/2014/main" id="{00000000-0008-0000-1400-00005E010000}"/>
                </a:ext>
              </a:extLst>
            </xdr:cNvPr>
            <xdr:cNvGrpSpPr/>
          </xdr:nvGrpSpPr>
          <xdr:grpSpPr>
            <a:xfrm>
              <a:off x="4427413" y="19109058"/>
              <a:ext cx="2341908" cy="175733"/>
              <a:chOff x="3581397" y="2105801"/>
              <a:chExt cx="2247892" cy="276224"/>
            </a:xfrm>
          </xdr:grpSpPr>
          <xdr:sp macro="" textlink="">
            <xdr:nvSpPr>
              <xdr:cNvPr id="398560" name="Group Box 224" hidden="1">
                <a:extLst>
                  <a:ext uri="{63B3BB69-23CF-44E3-9099-C40C66FF867C}">
                    <a14:compatExt spid="_x0000_s398560"/>
                  </a:ext>
                  <a:ext uri="{FF2B5EF4-FFF2-40B4-BE49-F238E27FC236}">
                    <a16:creationId xmlns:a16="http://schemas.microsoft.com/office/drawing/2014/main" id="{00000000-0008-0000-1400-0000E0140600}"/>
                  </a:ext>
                </a:extLst>
              </xdr:cNvPr>
              <xdr:cNvSpPr/>
            </xdr:nvSpPr>
            <xdr:spPr bwMode="auto">
              <a:xfrm>
                <a:off x="3581397" y="2105801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61" name="Option Button 225" hidden="1">
                <a:extLst>
                  <a:ext uri="{63B3BB69-23CF-44E3-9099-C40C66FF867C}">
                    <a14:compatExt spid="_x0000_s398561"/>
                  </a:ext>
                  <a:ext uri="{FF2B5EF4-FFF2-40B4-BE49-F238E27FC236}">
                    <a16:creationId xmlns:a16="http://schemas.microsoft.com/office/drawing/2014/main" id="{00000000-0008-0000-1400-0000E114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2" name="Option Button 226" hidden="1">
                <a:extLst>
                  <a:ext uri="{63B3BB69-23CF-44E3-9099-C40C66FF867C}">
                    <a14:compatExt spid="_x0000_s398562"/>
                  </a:ext>
                  <a:ext uri="{FF2B5EF4-FFF2-40B4-BE49-F238E27FC236}">
                    <a16:creationId xmlns:a16="http://schemas.microsoft.com/office/drawing/2014/main" id="{00000000-0008-0000-1400-0000E214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3" name="Option Button 227" hidden="1">
                <a:extLst>
                  <a:ext uri="{63B3BB69-23CF-44E3-9099-C40C66FF867C}">
                    <a14:compatExt spid="_x0000_s398563"/>
                  </a:ext>
                  <a:ext uri="{FF2B5EF4-FFF2-40B4-BE49-F238E27FC236}">
                    <a16:creationId xmlns:a16="http://schemas.microsoft.com/office/drawing/2014/main" id="{00000000-0008-0000-1400-0000E314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4" name="Option Button 228" hidden="1">
                <a:extLst>
                  <a:ext uri="{63B3BB69-23CF-44E3-9099-C40C66FF867C}">
                    <a14:compatExt spid="_x0000_s398564"/>
                  </a:ext>
                  <a:ext uri="{FF2B5EF4-FFF2-40B4-BE49-F238E27FC236}">
                    <a16:creationId xmlns:a16="http://schemas.microsoft.com/office/drawing/2014/main" id="{00000000-0008-0000-1400-0000E414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5" name="Option Button 229" hidden="1">
                <a:extLst>
                  <a:ext uri="{63B3BB69-23CF-44E3-9099-C40C66FF867C}">
                    <a14:compatExt spid="_x0000_s398565"/>
                  </a:ext>
                  <a:ext uri="{FF2B5EF4-FFF2-40B4-BE49-F238E27FC236}">
                    <a16:creationId xmlns:a16="http://schemas.microsoft.com/office/drawing/2014/main" id="{00000000-0008-0000-1400-0000E514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262578</xdr:colOff>
      <xdr:row>11</xdr:row>
      <xdr:rowOff>104772</xdr:rowOff>
    </xdr:from>
    <xdr:to>
      <xdr:col>20</xdr:col>
      <xdr:colOff>963175</xdr:colOff>
      <xdr:row>12</xdr:row>
      <xdr:rowOff>327522</xdr:rowOff>
    </xdr:to>
    <xdr:sp macro="" textlink="">
      <xdr:nvSpPr>
        <xdr:cNvPr id="358" name="Rechteck 357">
          <a:extLst>
            <a:ext uri="{FF2B5EF4-FFF2-40B4-BE49-F238E27FC236}">
              <a16:creationId xmlns:a16="http://schemas.microsoft.com/office/drawing/2014/main" id="{00000000-0008-0000-1400-000066010000}"/>
            </a:ext>
          </a:extLst>
        </xdr:cNvPr>
        <xdr:cNvSpPr>
          <a:spLocks/>
        </xdr:cNvSpPr>
      </xdr:nvSpPr>
      <xdr:spPr>
        <a:xfrm>
          <a:off x="7396803" y="25241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11</xdr:row>
      <xdr:rowOff>104772</xdr:rowOff>
    </xdr:from>
    <xdr:to>
      <xdr:col>20</xdr:col>
      <xdr:colOff>1693286</xdr:colOff>
      <xdr:row>12</xdr:row>
      <xdr:rowOff>327522</xdr:rowOff>
    </xdr:to>
    <xdr:sp macro="" textlink="">
      <xdr:nvSpPr>
        <xdr:cNvPr id="359" name="Rechteck 358">
          <a:extLst>
            <a:ext uri="{FF2B5EF4-FFF2-40B4-BE49-F238E27FC236}">
              <a16:creationId xmlns:a16="http://schemas.microsoft.com/office/drawing/2014/main" id="{00000000-0008-0000-1400-000067010000}"/>
            </a:ext>
          </a:extLst>
        </xdr:cNvPr>
        <xdr:cNvSpPr>
          <a:spLocks/>
        </xdr:cNvSpPr>
      </xdr:nvSpPr>
      <xdr:spPr>
        <a:xfrm>
          <a:off x="8132711" y="25241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11</xdr:row>
      <xdr:rowOff>104772</xdr:rowOff>
    </xdr:from>
    <xdr:to>
      <xdr:col>20</xdr:col>
      <xdr:colOff>2417467</xdr:colOff>
      <xdr:row>12</xdr:row>
      <xdr:rowOff>327522</xdr:rowOff>
    </xdr:to>
    <xdr:sp macro="" textlink="">
      <xdr:nvSpPr>
        <xdr:cNvPr id="360" name="Rechteck 359">
          <a:extLst>
            <a:ext uri="{FF2B5EF4-FFF2-40B4-BE49-F238E27FC236}">
              <a16:creationId xmlns:a16="http://schemas.microsoft.com/office/drawing/2014/main" id="{00000000-0008-0000-1400-000068010000}"/>
            </a:ext>
          </a:extLst>
        </xdr:cNvPr>
        <xdr:cNvSpPr>
          <a:spLocks/>
        </xdr:cNvSpPr>
      </xdr:nvSpPr>
      <xdr:spPr>
        <a:xfrm>
          <a:off x="8856892" y="25241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262578</xdr:colOff>
      <xdr:row>9</xdr:row>
      <xdr:rowOff>58804</xdr:rowOff>
    </xdr:from>
    <xdr:to>
      <xdr:col>20</xdr:col>
      <xdr:colOff>963175</xdr:colOff>
      <xdr:row>11</xdr:row>
      <xdr:rowOff>81529</xdr:rowOff>
    </xdr:to>
    <xdr:sp macro="" textlink="">
      <xdr:nvSpPr>
        <xdr:cNvPr id="361" name="Rechteck 360">
          <a:extLst>
            <a:ext uri="{FF2B5EF4-FFF2-40B4-BE49-F238E27FC236}">
              <a16:creationId xmlns:a16="http://schemas.microsoft.com/office/drawing/2014/main" id="{00000000-0008-0000-1400-000069010000}"/>
            </a:ext>
          </a:extLst>
        </xdr:cNvPr>
        <xdr:cNvSpPr>
          <a:spLocks/>
        </xdr:cNvSpPr>
      </xdr:nvSpPr>
      <xdr:spPr>
        <a:xfrm>
          <a:off x="7396803" y="18780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9</xdr:row>
      <xdr:rowOff>58804</xdr:rowOff>
    </xdr:from>
    <xdr:to>
      <xdr:col>20</xdr:col>
      <xdr:colOff>1693286</xdr:colOff>
      <xdr:row>11</xdr:row>
      <xdr:rowOff>81529</xdr:rowOff>
    </xdr:to>
    <xdr:sp macro="" textlink="">
      <xdr:nvSpPr>
        <xdr:cNvPr id="362" name="Rechteck 361">
          <a:extLst>
            <a:ext uri="{FF2B5EF4-FFF2-40B4-BE49-F238E27FC236}">
              <a16:creationId xmlns:a16="http://schemas.microsoft.com/office/drawing/2014/main" id="{00000000-0008-0000-1400-00006A010000}"/>
            </a:ext>
          </a:extLst>
        </xdr:cNvPr>
        <xdr:cNvSpPr>
          <a:spLocks/>
        </xdr:cNvSpPr>
      </xdr:nvSpPr>
      <xdr:spPr>
        <a:xfrm>
          <a:off x="8132711" y="18780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9</xdr:row>
      <xdr:rowOff>58804</xdr:rowOff>
    </xdr:from>
    <xdr:to>
      <xdr:col>20</xdr:col>
      <xdr:colOff>2417467</xdr:colOff>
      <xdr:row>11</xdr:row>
      <xdr:rowOff>81529</xdr:rowOff>
    </xdr:to>
    <xdr:sp macro="" textlink="">
      <xdr:nvSpPr>
        <xdr:cNvPr id="363" name="Rechteck 362">
          <a:extLst>
            <a:ext uri="{FF2B5EF4-FFF2-40B4-BE49-F238E27FC236}">
              <a16:creationId xmlns:a16="http://schemas.microsoft.com/office/drawing/2014/main" id="{00000000-0008-0000-1400-00006B010000}"/>
            </a:ext>
          </a:extLst>
        </xdr:cNvPr>
        <xdr:cNvSpPr>
          <a:spLocks/>
        </xdr:cNvSpPr>
      </xdr:nvSpPr>
      <xdr:spPr>
        <a:xfrm>
          <a:off x="8856892" y="18780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25</xdr:row>
      <xdr:rowOff>142872</xdr:rowOff>
    </xdr:from>
    <xdr:to>
      <xdr:col>20</xdr:col>
      <xdr:colOff>972700</xdr:colOff>
      <xdr:row>26</xdr:row>
      <xdr:rowOff>365622</xdr:rowOff>
    </xdr:to>
    <xdr:sp macro="" textlink="">
      <xdr:nvSpPr>
        <xdr:cNvPr id="364" name="Rechteck 363">
          <a:extLst>
            <a:ext uri="{FF2B5EF4-FFF2-40B4-BE49-F238E27FC236}">
              <a16:creationId xmlns:a16="http://schemas.microsoft.com/office/drawing/2014/main" id="{00000000-0008-0000-1400-00006C010000}"/>
            </a:ext>
          </a:extLst>
        </xdr:cNvPr>
        <xdr:cNvSpPr>
          <a:spLocks/>
        </xdr:cNvSpPr>
      </xdr:nvSpPr>
      <xdr:spPr>
        <a:xfrm>
          <a:off x="7406328" y="75914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25</xdr:row>
      <xdr:rowOff>142872</xdr:rowOff>
    </xdr:from>
    <xdr:to>
      <xdr:col>20</xdr:col>
      <xdr:colOff>1693286</xdr:colOff>
      <xdr:row>26</xdr:row>
      <xdr:rowOff>365622</xdr:rowOff>
    </xdr:to>
    <xdr:sp macro="" textlink="">
      <xdr:nvSpPr>
        <xdr:cNvPr id="365" name="Rechteck 364">
          <a:extLst>
            <a:ext uri="{FF2B5EF4-FFF2-40B4-BE49-F238E27FC236}">
              <a16:creationId xmlns:a16="http://schemas.microsoft.com/office/drawing/2014/main" id="{00000000-0008-0000-1400-00006D010000}"/>
            </a:ext>
          </a:extLst>
        </xdr:cNvPr>
        <xdr:cNvSpPr>
          <a:spLocks/>
        </xdr:cNvSpPr>
      </xdr:nvSpPr>
      <xdr:spPr>
        <a:xfrm>
          <a:off x="8132711" y="75914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25</xdr:row>
      <xdr:rowOff>142872</xdr:rowOff>
    </xdr:from>
    <xdr:to>
      <xdr:col>20</xdr:col>
      <xdr:colOff>2417467</xdr:colOff>
      <xdr:row>26</xdr:row>
      <xdr:rowOff>365622</xdr:rowOff>
    </xdr:to>
    <xdr:sp macro="" textlink="">
      <xdr:nvSpPr>
        <xdr:cNvPr id="366" name="Rechteck 365">
          <a:extLst>
            <a:ext uri="{FF2B5EF4-FFF2-40B4-BE49-F238E27FC236}">
              <a16:creationId xmlns:a16="http://schemas.microsoft.com/office/drawing/2014/main" id="{00000000-0008-0000-1400-00006E010000}"/>
            </a:ext>
          </a:extLst>
        </xdr:cNvPr>
        <xdr:cNvSpPr>
          <a:spLocks/>
        </xdr:cNvSpPr>
      </xdr:nvSpPr>
      <xdr:spPr>
        <a:xfrm>
          <a:off x="8856892" y="75914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23</xdr:row>
      <xdr:rowOff>96904</xdr:rowOff>
    </xdr:from>
    <xdr:to>
      <xdr:col>20</xdr:col>
      <xdr:colOff>972700</xdr:colOff>
      <xdr:row>25</xdr:row>
      <xdr:rowOff>119629</xdr:rowOff>
    </xdr:to>
    <xdr:sp macro="" textlink="">
      <xdr:nvSpPr>
        <xdr:cNvPr id="367" name="Rechteck 366">
          <a:extLst>
            <a:ext uri="{FF2B5EF4-FFF2-40B4-BE49-F238E27FC236}">
              <a16:creationId xmlns:a16="http://schemas.microsoft.com/office/drawing/2014/main" id="{00000000-0008-0000-1400-00006F010000}"/>
            </a:ext>
          </a:extLst>
        </xdr:cNvPr>
        <xdr:cNvSpPr>
          <a:spLocks/>
        </xdr:cNvSpPr>
      </xdr:nvSpPr>
      <xdr:spPr>
        <a:xfrm>
          <a:off x="7406328" y="69453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23</xdr:row>
      <xdr:rowOff>96904</xdr:rowOff>
    </xdr:from>
    <xdr:to>
      <xdr:col>20</xdr:col>
      <xdr:colOff>1693286</xdr:colOff>
      <xdr:row>25</xdr:row>
      <xdr:rowOff>119629</xdr:rowOff>
    </xdr:to>
    <xdr:sp macro="" textlink="">
      <xdr:nvSpPr>
        <xdr:cNvPr id="368" name="Rechteck 367">
          <a:extLst>
            <a:ext uri="{FF2B5EF4-FFF2-40B4-BE49-F238E27FC236}">
              <a16:creationId xmlns:a16="http://schemas.microsoft.com/office/drawing/2014/main" id="{00000000-0008-0000-1400-000070010000}"/>
            </a:ext>
          </a:extLst>
        </xdr:cNvPr>
        <xdr:cNvSpPr>
          <a:spLocks/>
        </xdr:cNvSpPr>
      </xdr:nvSpPr>
      <xdr:spPr>
        <a:xfrm>
          <a:off x="8132711" y="69453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23</xdr:row>
      <xdr:rowOff>96904</xdr:rowOff>
    </xdr:from>
    <xdr:to>
      <xdr:col>20</xdr:col>
      <xdr:colOff>2417467</xdr:colOff>
      <xdr:row>25</xdr:row>
      <xdr:rowOff>119629</xdr:rowOff>
    </xdr:to>
    <xdr:sp macro="" textlink="">
      <xdr:nvSpPr>
        <xdr:cNvPr id="369" name="Rechteck 368">
          <a:extLst>
            <a:ext uri="{FF2B5EF4-FFF2-40B4-BE49-F238E27FC236}">
              <a16:creationId xmlns:a16="http://schemas.microsoft.com/office/drawing/2014/main" id="{00000000-0008-0000-1400-000071010000}"/>
            </a:ext>
          </a:extLst>
        </xdr:cNvPr>
        <xdr:cNvSpPr>
          <a:spLocks/>
        </xdr:cNvSpPr>
      </xdr:nvSpPr>
      <xdr:spPr>
        <a:xfrm>
          <a:off x="8856892" y="69453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30</xdr:row>
      <xdr:rowOff>133347</xdr:rowOff>
    </xdr:from>
    <xdr:to>
      <xdr:col>20</xdr:col>
      <xdr:colOff>972700</xdr:colOff>
      <xdr:row>31</xdr:row>
      <xdr:rowOff>356097</xdr:rowOff>
    </xdr:to>
    <xdr:sp macro="" textlink="">
      <xdr:nvSpPr>
        <xdr:cNvPr id="370" name="Rechteck 369">
          <a:extLst>
            <a:ext uri="{FF2B5EF4-FFF2-40B4-BE49-F238E27FC236}">
              <a16:creationId xmlns:a16="http://schemas.microsoft.com/office/drawing/2014/main" id="{00000000-0008-0000-1400-000072010000}"/>
            </a:ext>
          </a:extLst>
        </xdr:cNvPr>
        <xdr:cNvSpPr>
          <a:spLocks/>
        </xdr:cNvSpPr>
      </xdr:nvSpPr>
      <xdr:spPr>
        <a:xfrm>
          <a:off x="7406328" y="93821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30</xdr:row>
      <xdr:rowOff>133347</xdr:rowOff>
    </xdr:from>
    <xdr:to>
      <xdr:col>20</xdr:col>
      <xdr:colOff>1693286</xdr:colOff>
      <xdr:row>31</xdr:row>
      <xdr:rowOff>356097</xdr:rowOff>
    </xdr:to>
    <xdr:sp macro="" textlink="">
      <xdr:nvSpPr>
        <xdr:cNvPr id="371" name="Rechteck 370">
          <a:extLst>
            <a:ext uri="{FF2B5EF4-FFF2-40B4-BE49-F238E27FC236}">
              <a16:creationId xmlns:a16="http://schemas.microsoft.com/office/drawing/2014/main" id="{00000000-0008-0000-1400-000073010000}"/>
            </a:ext>
          </a:extLst>
        </xdr:cNvPr>
        <xdr:cNvSpPr>
          <a:spLocks/>
        </xdr:cNvSpPr>
      </xdr:nvSpPr>
      <xdr:spPr>
        <a:xfrm>
          <a:off x="8132711" y="93821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30</xdr:row>
      <xdr:rowOff>133347</xdr:rowOff>
    </xdr:from>
    <xdr:to>
      <xdr:col>20</xdr:col>
      <xdr:colOff>2417467</xdr:colOff>
      <xdr:row>31</xdr:row>
      <xdr:rowOff>356097</xdr:rowOff>
    </xdr:to>
    <xdr:sp macro="" textlink="">
      <xdr:nvSpPr>
        <xdr:cNvPr id="372" name="Rechteck 371">
          <a:extLst>
            <a:ext uri="{FF2B5EF4-FFF2-40B4-BE49-F238E27FC236}">
              <a16:creationId xmlns:a16="http://schemas.microsoft.com/office/drawing/2014/main" id="{00000000-0008-0000-1400-000074010000}"/>
            </a:ext>
          </a:extLst>
        </xdr:cNvPr>
        <xdr:cNvSpPr>
          <a:spLocks/>
        </xdr:cNvSpPr>
      </xdr:nvSpPr>
      <xdr:spPr>
        <a:xfrm>
          <a:off x="8856892" y="93821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28</xdr:row>
      <xdr:rowOff>87379</xdr:rowOff>
    </xdr:from>
    <xdr:to>
      <xdr:col>20</xdr:col>
      <xdr:colOff>972700</xdr:colOff>
      <xdr:row>30</xdr:row>
      <xdr:rowOff>110104</xdr:rowOff>
    </xdr:to>
    <xdr:sp macro="" textlink="">
      <xdr:nvSpPr>
        <xdr:cNvPr id="373" name="Rechteck 372">
          <a:extLst>
            <a:ext uri="{FF2B5EF4-FFF2-40B4-BE49-F238E27FC236}">
              <a16:creationId xmlns:a16="http://schemas.microsoft.com/office/drawing/2014/main" id="{00000000-0008-0000-1400-000075010000}"/>
            </a:ext>
          </a:extLst>
        </xdr:cNvPr>
        <xdr:cNvSpPr>
          <a:spLocks/>
        </xdr:cNvSpPr>
      </xdr:nvSpPr>
      <xdr:spPr>
        <a:xfrm>
          <a:off x="7406328" y="87360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28</xdr:row>
      <xdr:rowOff>87379</xdr:rowOff>
    </xdr:from>
    <xdr:to>
      <xdr:col>20</xdr:col>
      <xdr:colOff>1693286</xdr:colOff>
      <xdr:row>30</xdr:row>
      <xdr:rowOff>110104</xdr:rowOff>
    </xdr:to>
    <xdr:sp macro="" textlink="">
      <xdr:nvSpPr>
        <xdr:cNvPr id="374" name="Rechteck 373">
          <a:extLst>
            <a:ext uri="{FF2B5EF4-FFF2-40B4-BE49-F238E27FC236}">
              <a16:creationId xmlns:a16="http://schemas.microsoft.com/office/drawing/2014/main" id="{00000000-0008-0000-1400-000076010000}"/>
            </a:ext>
          </a:extLst>
        </xdr:cNvPr>
        <xdr:cNvSpPr>
          <a:spLocks/>
        </xdr:cNvSpPr>
      </xdr:nvSpPr>
      <xdr:spPr>
        <a:xfrm>
          <a:off x="8132711" y="87360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28</xdr:row>
      <xdr:rowOff>87379</xdr:rowOff>
    </xdr:from>
    <xdr:to>
      <xdr:col>20</xdr:col>
      <xdr:colOff>2417467</xdr:colOff>
      <xdr:row>30</xdr:row>
      <xdr:rowOff>110104</xdr:rowOff>
    </xdr:to>
    <xdr:sp macro="" textlink="">
      <xdr:nvSpPr>
        <xdr:cNvPr id="375" name="Rechteck 374">
          <a:extLst>
            <a:ext uri="{FF2B5EF4-FFF2-40B4-BE49-F238E27FC236}">
              <a16:creationId xmlns:a16="http://schemas.microsoft.com/office/drawing/2014/main" id="{00000000-0008-0000-1400-000077010000}"/>
            </a:ext>
          </a:extLst>
        </xdr:cNvPr>
        <xdr:cNvSpPr>
          <a:spLocks/>
        </xdr:cNvSpPr>
      </xdr:nvSpPr>
      <xdr:spPr>
        <a:xfrm>
          <a:off x="8856892" y="87360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34</xdr:row>
      <xdr:rowOff>133347</xdr:rowOff>
    </xdr:from>
    <xdr:to>
      <xdr:col>20</xdr:col>
      <xdr:colOff>972700</xdr:colOff>
      <xdr:row>35</xdr:row>
      <xdr:rowOff>356097</xdr:rowOff>
    </xdr:to>
    <xdr:sp macro="" textlink="">
      <xdr:nvSpPr>
        <xdr:cNvPr id="376" name="Rechteck 375">
          <a:extLst>
            <a:ext uri="{FF2B5EF4-FFF2-40B4-BE49-F238E27FC236}">
              <a16:creationId xmlns:a16="http://schemas.microsoft.com/office/drawing/2014/main" id="{00000000-0008-0000-1400-000078010000}"/>
            </a:ext>
          </a:extLst>
        </xdr:cNvPr>
        <xdr:cNvSpPr>
          <a:spLocks/>
        </xdr:cNvSpPr>
      </xdr:nvSpPr>
      <xdr:spPr>
        <a:xfrm>
          <a:off x="7406328" y="109346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34</xdr:row>
      <xdr:rowOff>133347</xdr:rowOff>
    </xdr:from>
    <xdr:to>
      <xdr:col>20</xdr:col>
      <xdr:colOff>1693286</xdr:colOff>
      <xdr:row>35</xdr:row>
      <xdr:rowOff>356097</xdr:rowOff>
    </xdr:to>
    <xdr:sp macro="" textlink="">
      <xdr:nvSpPr>
        <xdr:cNvPr id="377" name="Rechteck 376">
          <a:extLst>
            <a:ext uri="{FF2B5EF4-FFF2-40B4-BE49-F238E27FC236}">
              <a16:creationId xmlns:a16="http://schemas.microsoft.com/office/drawing/2014/main" id="{00000000-0008-0000-1400-000079010000}"/>
            </a:ext>
          </a:extLst>
        </xdr:cNvPr>
        <xdr:cNvSpPr>
          <a:spLocks/>
        </xdr:cNvSpPr>
      </xdr:nvSpPr>
      <xdr:spPr>
        <a:xfrm>
          <a:off x="8132711" y="109346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34</xdr:row>
      <xdr:rowOff>133347</xdr:rowOff>
    </xdr:from>
    <xdr:to>
      <xdr:col>20</xdr:col>
      <xdr:colOff>2417467</xdr:colOff>
      <xdr:row>35</xdr:row>
      <xdr:rowOff>356097</xdr:rowOff>
    </xdr:to>
    <xdr:sp macro="" textlink="">
      <xdr:nvSpPr>
        <xdr:cNvPr id="378" name="Rechteck 377">
          <a:extLst>
            <a:ext uri="{FF2B5EF4-FFF2-40B4-BE49-F238E27FC236}">
              <a16:creationId xmlns:a16="http://schemas.microsoft.com/office/drawing/2014/main" id="{00000000-0008-0000-1400-00007A010000}"/>
            </a:ext>
          </a:extLst>
        </xdr:cNvPr>
        <xdr:cNvSpPr>
          <a:spLocks/>
        </xdr:cNvSpPr>
      </xdr:nvSpPr>
      <xdr:spPr>
        <a:xfrm>
          <a:off x="8856892" y="109346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32</xdr:row>
      <xdr:rowOff>87379</xdr:rowOff>
    </xdr:from>
    <xdr:to>
      <xdr:col>20</xdr:col>
      <xdr:colOff>972700</xdr:colOff>
      <xdr:row>34</xdr:row>
      <xdr:rowOff>110104</xdr:rowOff>
    </xdr:to>
    <xdr:sp macro="" textlink="">
      <xdr:nvSpPr>
        <xdr:cNvPr id="379" name="Rechteck 378">
          <a:extLst>
            <a:ext uri="{FF2B5EF4-FFF2-40B4-BE49-F238E27FC236}">
              <a16:creationId xmlns:a16="http://schemas.microsoft.com/office/drawing/2014/main" id="{00000000-0008-0000-1400-00007B010000}"/>
            </a:ext>
          </a:extLst>
        </xdr:cNvPr>
        <xdr:cNvSpPr>
          <a:spLocks/>
        </xdr:cNvSpPr>
      </xdr:nvSpPr>
      <xdr:spPr>
        <a:xfrm>
          <a:off x="7406328" y="102886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32</xdr:row>
      <xdr:rowOff>87379</xdr:rowOff>
    </xdr:from>
    <xdr:to>
      <xdr:col>20</xdr:col>
      <xdr:colOff>1693286</xdr:colOff>
      <xdr:row>34</xdr:row>
      <xdr:rowOff>110104</xdr:rowOff>
    </xdr:to>
    <xdr:sp macro="" textlink="">
      <xdr:nvSpPr>
        <xdr:cNvPr id="380" name="Rechteck 379">
          <a:extLst>
            <a:ext uri="{FF2B5EF4-FFF2-40B4-BE49-F238E27FC236}">
              <a16:creationId xmlns:a16="http://schemas.microsoft.com/office/drawing/2014/main" id="{00000000-0008-0000-1400-00007C010000}"/>
            </a:ext>
          </a:extLst>
        </xdr:cNvPr>
        <xdr:cNvSpPr>
          <a:spLocks/>
        </xdr:cNvSpPr>
      </xdr:nvSpPr>
      <xdr:spPr>
        <a:xfrm>
          <a:off x="8132711" y="102886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32</xdr:row>
      <xdr:rowOff>87379</xdr:rowOff>
    </xdr:from>
    <xdr:to>
      <xdr:col>20</xdr:col>
      <xdr:colOff>2417467</xdr:colOff>
      <xdr:row>34</xdr:row>
      <xdr:rowOff>110104</xdr:rowOff>
    </xdr:to>
    <xdr:sp macro="" textlink="">
      <xdr:nvSpPr>
        <xdr:cNvPr id="381" name="Rechteck 380">
          <a:extLst>
            <a:ext uri="{FF2B5EF4-FFF2-40B4-BE49-F238E27FC236}">
              <a16:creationId xmlns:a16="http://schemas.microsoft.com/office/drawing/2014/main" id="{00000000-0008-0000-1400-00007D010000}"/>
            </a:ext>
          </a:extLst>
        </xdr:cNvPr>
        <xdr:cNvSpPr>
          <a:spLocks/>
        </xdr:cNvSpPr>
      </xdr:nvSpPr>
      <xdr:spPr>
        <a:xfrm>
          <a:off x="8856892" y="102886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42</xdr:row>
      <xdr:rowOff>123822</xdr:rowOff>
    </xdr:from>
    <xdr:to>
      <xdr:col>20</xdr:col>
      <xdr:colOff>972700</xdr:colOff>
      <xdr:row>43</xdr:row>
      <xdr:rowOff>346572</xdr:rowOff>
    </xdr:to>
    <xdr:sp macro="" textlink="">
      <xdr:nvSpPr>
        <xdr:cNvPr id="382" name="Rechteck 381">
          <a:extLst>
            <a:ext uri="{FF2B5EF4-FFF2-40B4-BE49-F238E27FC236}">
              <a16:creationId xmlns:a16="http://schemas.microsoft.com/office/drawing/2014/main" id="{00000000-0008-0000-1400-00007E010000}"/>
            </a:ext>
          </a:extLst>
        </xdr:cNvPr>
        <xdr:cNvSpPr>
          <a:spLocks/>
        </xdr:cNvSpPr>
      </xdr:nvSpPr>
      <xdr:spPr>
        <a:xfrm>
          <a:off x="7406328" y="139255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42</xdr:row>
      <xdr:rowOff>123822</xdr:rowOff>
    </xdr:from>
    <xdr:to>
      <xdr:col>20</xdr:col>
      <xdr:colOff>1693286</xdr:colOff>
      <xdr:row>43</xdr:row>
      <xdr:rowOff>346572</xdr:rowOff>
    </xdr:to>
    <xdr:sp macro="" textlink="">
      <xdr:nvSpPr>
        <xdr:cNvPr id="383" name="Rechteck 382">
          <a:extLst>
            <a:ext uri="{FF2B5EF4-FFF2-40B4-BE49-F238E27FC236}">
              <a16:creationId xmlns:a16="http://schemas.microsoft.com/office/drawing/2014/main" id="{00000000-0008-0000-1400-00007F010000}"/>
            </a:ext>
          </a:extLst>
        </xdr:cNvPr>
        <xdr:cNvSpPr>
          <a:spLocks/>
        </xdr:cNvSpPr>
      </xdr:nvSpPr>
      <xdr:spPr>
        <a:xfrm>
          <a:off x="8132711" y="139255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42</xdr:row>
      <xdr:rowOff>123822</xdr:rowOff>
    </xdr:from>
    <xdr:to>
      <xdr:col>20</xdr:col>
      <xdr:colOff>2417467</xdr:colOff>
      <xdr:row>43</xdr:row>
      <xdr:rowOff>346572</xdr:rowOff>
    </xdr:to>
    <xdr:sp macro="" textlink="">
      <xdr:nvSpPr>
        <xdr:cNvPr id="384" name="Rechteck 383">
          <a:extLst>
            <a:ext uri="{FF2B5EF4-FFF2-40B4-BE49-F238E27FC236}">
              <a16:creationId xmlns:a16="http://schemas.microsoft.com/office/drawing/2014/main" id="{00000000-0008-0000-1400-000080010000}"/>
            </a:ext>
          </a:extLst>
        </xdr:cNvPr>
        <xdr:cNvSpPr>
          <a:spLocks/>
        </xdr:cNvSpPr>
      </xdr:nvSpPr>
      <xdr:spPr>
        <a:xfrm>
          <a:off x="8856892" y="139255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40</xdr:row>
      <xdr:rowOff>77854</xdr:rowOff>
    </xdr:from>
    <xdr:to>
      <xdr:col>20</xdr:col>
      <xdr:colOff>972700</xdr:colOff>
      <xdr:row>42</xdr:row>
      <xdr:rowOff>100579</xdr:rowOff>
    </xdr:to>
    <xdr:sp macro="" textlink="">
      <xdr:nvSpPr>
        <xdr:cNvPr id="385" name="Rechteck 384">
          <a:extLst>
            <a:ext uri="{FF2B5EF4-FFF2-40B4-BE49-F238E27FC236}">
              <a16:creationId xmlns:a16="http://schemas.microsoft.com/office/drawing/2014/main" id="{00000000-0008-0000-1400-000081010000}"/>
            </a:ext>
          </a:extLst>
        </xdr:cNvPr>
        <xdr:cNvSpPr>
          <a:spLocks/>
        </xdr:cNvSpPr>
      </xdr:nvSpPr>
      <xdr:spPr>
        <a:xfrm>
          <a:off x="7406328" y="132795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40</xdr:row>
      <xdr:rowOff>77854</xdr:rowOff>
    </xdr:from>
    <xdr:to>
      <xdr:col>20</xdr:col>
      <xdr:colOff>1693286</xdr:colOff>
      <xdr:row>42</xdr:row>
      <xdr:rowOff>100579</xdr:rowOff>
    </xdr:to>
    <xdr:sp macro="" textlink="">
      <xdr:nvSpPr>
        <xdr:cNvPr id="386" name="Rechteck 385">
          <a:extLst>
            <a:ext uri="{FF2B5EF4-FFF2-40B4-BE49-F238E27FC236}">
              <a16:creationId xmlns:a16="http://schemas.microsoft.com/office/drawing/2014/main" id="{00000000-0008-0000-1400-000082010000}"/>
            </a:ext>
          </a:extLst>
        </xdr:cNvPr>
        <xdr:cNvSpPr>
          <a:spLocks/>
        </xdr:cNvSpPr>
      </xdr:nvSpPr>
      <xdr:spPr>
        <a:xfrm>
          <a:off x="8132711" y="132795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40</xdr:row>
      <xdr:rowOff>77854</xdr:rowOff>
    </xdr:from>
    <xdr:to>
      <xdr:col>20</xdr:col>
      <xdr:colOff>2417467</xdr:colOff>
      <xdr:row>42</xdr:row>
      <xdr:rowOff>100579</xdr:rowOff>
    </xdr:to>
    <xdr:sp macro="" textlink="">
      <xdr:nvSpPr>
        <xdr:cNvPr id="387" name="Rechteck 386">
          <a:extLst>
            <a:ext uri="{FF2B5EF4-FFF2-40B4-BE49-F238E27FC236}">
              <a16:creationId xmlns:a16="http://schemas.microsoft.com/office/drawing/2014/main" id="{00000000-0008-0000-1400-000083010000}"/>
            </a:ext>
          </a:extLst>
        </xdr:cNvPr>
        <xdr:cNvSpPr>
          <a:spLocks/>
        </xdr:cNvSpPr>
      </xdr:nvSpPr>
      <xdr:spPr>
        <a:xfrm>
          <a:off x="8856892" y="132795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51</xdr:row>
      <xdr:rowOff>142872</xdr:rowOff>
    </xdr:from>
    <xdr:to>
      <xdr:col>20</xdr:col>
      <xdr:colOff>972700</xdr:colOff>
      <xdr:row>52</xdr:row>
      <xdr:rowOff>365622</xdr:rowOff>
    </xdr:to>
    <xdr:sp macro="" textlink="">
      <xdr:nvSpPr>
        <xdr:cNvPr id="388" name="Rechteck 387">
          <a:extLst>
            <a:ext uri="{FF2B5EF4-FFF2-40B4-BE49-F238E27FC236}">
              <a16:creationId xmlns:a16="http://schemas.microsoft.com/office/drawing/2014/main" id="{00000000-0008-0000-1400-000084010000}"/>
            </a:ext>
          </a:extLst>
        </xdr:cNvPr>
        <xdr:cNvSpPr>
          <a:spLocks/>
        </xdr:cNvSpPr>
      </xdr:nvSpPr>
      <xdr:spPr>
        <a:xfrm>
          <a:off x="7406328" y="174116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51</xdr:row>
      <xdr:rowOff>142872</xdr:rowOff>
    </xdr:from>
    <xdr:to>
      <xdr:col>20</xdr:col>
      <xdr:colOff>1693286</xdr:colOff>
      <xdr:row>52</xdr:row>
      <xdr:rowOff>365622</xdr:rowOff>
    </xdr:to>
    <xdr:sp macro="" textlink="">
      <xdr:nvSpPr>
        <xdr:cNvPr id="389" name="Rechteck 388">
          <a:extLst>
            <a:ext uri="{FF2B5EF4-FFF2-40B4-BE49-F238E27FC236}">
              <a16:creationId xmlns:a16="http://schemas.microsoft.com/office/drawing/2014/main" id="{00000000-0008-0000-1400-000085010000}"/>
            </a:ext>
          </a:extLst>
        </xdr:cNvPr>
        <xdr:cNvSpPr>
          <a:spLocks/>
        </xdr:cNvSpPr>
      </xdr:nvSpPr>
      <xdr:spPr>
        <a:xfrm>
          <a:off x="8132711" y="174116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51</xdr:row>
      <xdr:rowOff>142872</xdr:rowOff>
    </xdr:from>
    <xdr:to>
      <xdr:col>20</xdr:col>
      <xdr:colOff>2417467</xdr:colOff>
      <xdr:row>52</xdr:row>
      <xdr:rowOff>365622</xdr:rowOff>
    </xdr:to>
    <xdr:sp macro="" textlink="">
      <xdr:nvSpPr>
        <xdr:cNvPr id="390" name="Rechteck 389">
          <a:extLst>
            <a:ext uri="{FF2B5EF4-FFF2-40B4-BE49-F238E27FC236}">
              <a16:creationId xmlns:a16="http://schemas.microsoft.com/office/drawing/2014/main" id="{00000000-0008-0000-1400-000086010000}"/>
            </a:ext>
          </a:extLst>
        </xdr:cNvPr>
        <xdr:cNvSpPr>
          <a:spLocks/>
        </xdr:cNvSpPr>
      </xdr:nvSpPr>
      <xdr:spPr>
        <a:xfrm>
          <a:off x="8856892" y="174116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49</xdr:row>
      <xdr:rowOff>96904</xdr:rowOff>
    </xdr:from>
    <xdr:to>
      <xdr:col>20</xdr:col>
      <xdr:colOff>972700</xdr:colOff>
      <xdr:row>51</xdr:row>
      <xdr:rowOff>119629</xdr:rowOff>
    </xdr:to>
    <xdr:sp macro="" textlink="">
      <xdr:nvSpPr>
        <xdr:cNvPr id="391" name="Rechteck 390">
          <a:extLst>
            <a:ext uri="{FF2B5EF4-FFF2-40B4-BE49-F238E27FC236}">
              <a16:creationId xmlns:a16="http://schemas.microsoft.com/office/drawing/2014/main" id="{00000000-0008-0000-1400-000087010000}"/>
            </a:ext>
          </a:extLst>
        </xdr:cNvPr>
        <xdr:cNvSpPr>
          <a:spLocks/>
        </xdr:cNvSpPr>
      </xdr:nvSpPr>
      <xdr:spPr>
        <a:xfrm>
          <a:off x="7406328" y="167656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49</xdr:row>
      <xdr:rowOff>96904</xdr:rowOff>
    </xdr:from>
    <xdr:to>
      <xdr:col>20</xdr:col>
      <xdr:colOff>1693286</xdr:colOff>
      <xdr:row>51</xdr:row>
      <xdr:rowOff>119629</xdr:rowOff>
    </xdr:to>
    <xdr:sp macro="" textlink="">
      <xdr:nvSpPr>
        <xdr:cNvPr id="392" name="Rechteck 391">
          <a:extLst>
            <a:ext uri="{FF2B5EF4-FFF2-40B4-BE49-F238E27FC236}">
              <a16:creationId xmlns:a16="http://schemas.microsoft.com/office/drawing/2014/main" id="{00000000-0008-0000-1400-000088010000}"/>
            </a:ext>
          </a:extLst>
        </xdr:cNvPr>
        <xdr:cNvSpPr>
          <a:spLocks/>
        </xdr:cNvSpPr>
      </xdr:nvSpPr>
      <xdr:spPr>
        <a:xfrm>
          <a:off x="8132711" y="167656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49</xdr:row>
      <xdr:rowOff>96904</xdr:rowOff>
    </xdr:from>
    <xdr:to>
      <xdr:col>20</xdr:col>
      <xdr:colOff>2417467</xdr:colOff>
      <xdr:row>51</xdr:row>
      <xdr:rowOff>119629</xdr:rowOff>
    </xdr:to>
    <xdr:sp macro="" textlink="">
      <xdr:nvSpPr>
        <xdr:cNvPr id="393" name="Rechteck 392">
          <a:extLst>
            <a:ext uri="{FF2B5EF4-FFF2-40B4-BE49-F238E27FC236}">
              <a16:creationId xmlns:a16="http://schemas.microsoft.com/office/drawing/2014/main" id="{00000000-0008-0000-1400-000089010000}"/>
            </a:ext>
          </a:extLst>
        </xdr:cNvPr>
        <xdr:cNvSpPr>
          <a:spLocks/>
        </xdr:cNvSpPr>
      </xdr:nvSpPr>
      <xdr:spPr>
        <a:xfrm>
          <a:off x="8856892" y="167656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47</xdr:row>
      <xdr:rowOff>133347</xdr:rowOff>
    </xdr:from>
    <xdr:to>
      <xdr:col>20</xdr:col>
      <xdr:colOff>972700</xdr:colOff>
      <xdr:row>48</xdr:row>
      <xdr:rowOff>356097</xdr:rowOff>
    </xdr:to>
    <xdr:sp macro="" textlink="">
      <xdr:nvSpPr>
        <xdr:cNvPr id="394" name="Rechteck 393">
          <a:extLst>
            <a:ext uri="{FF2B5EF4-FFF2-40B4-BE49-F238E27FC236}">
              <a16:creationId xmlns:a16="http://schemas.microsoft.com/office/drawing/2014/main" id="{00000000-0008-0000-1400-00008A010000}"/>
            </a:ext>
          </a:extLst>
        </xdr:cNvPr>
        <xdr:cNvSpPr>
          <a:spLocks/>
        </xdr:cNvSpPr>
      </xdr:nvSpPr>
      <xdr:spPr>
        <a:xfrm>
          <a:off x="7406328" y="157352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47</xdr:row>
      <xdr:rowOff>133347</xdr:rowOff>
    </xdr:from>
    <xdr:to>
      <xdr:col>20</xdr:col>
      <xdr:colOff>1693286</xdr:colOff>
      <xdr:row>48</xdr:row>
      <xdr:rowOff>356097</xdr:rowOff>
    </xdr:to>
    <xdr:sp macro="" textlink="">
      <xdr:nvSpPr>
        <xdr:cNvPr id="395" name="Rechteck 394">
          <a:extLst>
            <a:ext uri="{FF2B5EF4-FFF2-40B4-BE49-F238E27FC236}">
              <a16:creationId xmlns:a16="http://schemas.microsoft.com/office/drawing/2014/main" id="{00000000-0008-0000-1400-00008B010000}"/>
            </a:ext>
          </a:extLst>
        </xdr:cNvPr>
        <xdr:cNvSpPr>
          <a:spLocks/>
        </xdr:cNvSpPr>
      </xdr:nvSpPr>
      <xdr:spPr>
        <a:xfrm>
          <a:off x="8132711" y="157352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47</xdr:row>
      <xdr:rowOff>133347</xdr:rowOff>
    </xdr:from>
    <xdr:to>
      <xdr:col>20</xdr:col>
      <xdr:colOff>2417467</xdr:colOff>
      <xdr:row>48</xdr:row>
      <xdr:rowOff>356097</xdr:rowOff>
    </xdr:to>
    <xdr:sp macro="" textlink="">
      <xdr:nvSpPr>
        <xdr:cNvPr id="396" name="Rechteck 395">
          <a:extLst>
            <a:ext uri="{FF2B5EF4-FFF2-40B4-BE49-F238E27FC236}">
              <a16:creationId xmlns:a16="http://schemas.microsoft.com/office/drawing/2014/main" id="{00000000-0008-0000-1400-00008C010000}"/>
            </a:ext>
          </a:extLst>
        </xdr:cNvPr>
        <xdr:cNvSpPr>
          <a:spLocks/>
        </xdr:cNvSpPr>
      </xdr:nvSpPr>
      <xdr:spPr>
        <a:xfrm>
          <a:off x="8856892" y="157352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45</xdr:row>
      <xdr:rowOff>87379</xdr:rowOff>
    </xdr:from>
    <xdr:to>
      <xdr:col>20</xdr:col>
      <xdr:colOff>972700</xdr:colOff>
      <xdr:row>47</xdr:row>
      <xdr:rowOff>110104</xdr:rowOff>
    </xdr:to>
    <xdr:sp macro="" textlink="">
      <xdr:nvSpPr>
        <xdr:cNvPr id="397" name="Rechteck 396">
          <a:extLst>
            <a:ext uri="{FF2B5EF4-FFF2-40B4-BE49-F238E27FC236}">
              <a16:creationId xmlns:a16="http://schemas.microsoft.com/office/drawing/2014/main" id="{00000000-0008-0000-1400-00008D010000}"/>
            </a:ext>
          </a:extLst>
        </xdr:cNvPr>
        <xdr:cNvSpPr>
          <a:spLocks/>
        </xdr:cNvSpPr>
      </xdr:nvSpPr>
      <xdr:spPr>
        <a:xfrm>
          <a:off x="7406328" y="150892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45</xdr:row>
      <xdr:rowOff>87379</xdr:rowOff>
    </xdr:from>
    <xdr:to>
      <xdr:col>20</xdr:col>
      <xdr:colOff>1693286</xdr:colOff>
      <xdr:row>47</xdr:row>
      <xdr:rowOff>110104</xdr:rowOff>
    </xdr:to>
    <xdr:sp macro="" textlink="">
      <xdr:nvSpPr>
        <xdr:cNvPr id="398" name="Rechteck 397">
          <a:extLst>
            <a:ext uri="{FF2B5EF4-FFF2-40B4-BE49-F238E27FC236}">
              <a16:creationId xmlns:a16="http://schemas.microsoft.com/office/drawing/2014/main" id="{00000000-0008-0000-1400-00008E010000}"/>
            </a:ext>
          </a:extLst>
        </xdr:cNvPr>
        <xdr:cNvSpPr>
          <a:spLocks/>
        </xdr:cNvSpPr>
      </xdr:nvSpPr>
      <xdr:spPr>
        <a:xfrm>
          <a:off x="8132711" y="150892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45</xdr:row>
      <xdr:rowOff>87379</xdr:rowOff>
    </xdr:from>
    <xdr:to>
      <xdr:col>20</xdr:col>
      <xdr:colOff>2417467</xdr:colOff>
      <xdr:row>47</xdr:row>
      <xdr:rowOff>110104</xdr:rowOff>
    </xdr:to>
    <xdr:sp macro="" textlink="">
      <xdr:nvSpPr>
        <xdr:cNvPr id="399" name="Rechteck 398">
          <a:extLst>
            <a:ext uri="{FF2B5EF4-FFF2-40B4-BE49-F238E27FC236}">
              <a16:creationId xmlns:a16="http://schemas.microsoft.com/office/drawing/2014/main" id="{00000000-0008-0000-1400-00008F010000}"/>
            </a:ext>
          </a:extLst>
        </xdr:cNvPr>
        <xdr:cNvSpPr>
          <a:spLocks/>
        </xdr:cNvSpPr>
      </xdr:nvSpPr>
      <xdr:spPr>
        <a:xfrm>
          <a:off x="8856892" y="150892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56</xdr:row>
      <xdr:rowOff>123822</xdr:rowOff>
    </xdr:from>
    <xdr:to>
      <xdr:col>20</xdr:col>
      <xdr:colOff>972700</xdr:colOff>
      <xdr:row>56</xdr:row>
      <xdr:rowOff>746622</xdr:rowOff>
    </xdr:to>
    <xdr:sp macro="" textlink="">
      <xdr:nvSpPr>
        <xdr:cNvPr id="400" name="Rechteck 399">
          <a:extLst>
            <a:ext uri="{FF2B5EF4-FFF2-40B4-BE49-F238E27FC236}">
              <a16:creationId xmlns:a16="http://schemas.microsoft.com/office/drawing/2014/main" id="{00000000-0008-0000-1400-000090010000}"/>
            </a:ext>
          </a:extLst>
        </xdr:cNvPr>
        <xdr:cNvSpPr>
          <a:spLocks/>
        </xdr:cNvSpPr>
      </xdr:nvSpPr>
      <xdr:spPr>
        <a:xfrm>
          <a:off x="7406328" y="191928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56</xdr:row>
      <xdr:rowOff>123822</xdr:rowOff>
    </xdr:from>
    <xdr:to>
      <xdr:col>20</xdr:col>
      <xdr:colOff>1693286</xdr:colOff>
      <xdr:row>56</xdr:row>
      <xdr:rowOff>746622</xdr:rowOff>
    </xdr:to>
    <xdr:sp macro="" textlink="">
      <xdr:nvSpPr>
        <xdr:cNvPr id="401" name="Rechteck 400">
          <a:extLst>
            <a:ext uri="{FF2B5EF4-FFF2-40B4-BE49-F238E27FC236}">
              <a16:creationId xmlns:a16="http://schemas.microsoft.com/office/drawing/2014/main" id="{00000000-0008-0000-1400-000091010000}"/>
            </a:ext>
          </a:extLst>
        </xdr:cNvPr>
        <xdr:cNvSpPr>
          <a:spLocks/>
        </xdr:cNvSpPr>
      </xdr:nvSpPr>
      <xdr:spPr>
        <a:xfrm>
          <a:off x="8132711" y="191928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56</xdr:row>
      <xdr:rowOff>123822</xdr:rowOff>
    </xdr:from>
    <xdr:to>
      <xdr:col>20</xdr:col>
      <xdr:colOff>2417467</xdr:colOff>
      <xdr:row>56</xdr:row>
      <xdr:rowOff>746622</xdr:rowOff>
    </xdr:to>
    <xdr:sp macro="" textlink="">
      <xdr:nvSpPr>
        <xdr:cNvPr id="402" name="Rechteck 401">
          <a:extLst>
            <a:ext uri="{FF2B5EF4-FFF2-40B4-BE49-F238E27FC236}">
              <a16:creationId xmlns:a16="http://schemas.microsoft.com/office/drawing/2014/main" id="{00000000-0008-0000-1400-000092010000}"/>
            </a:ext>
          </a:extLst>
        </xdr:cNvPr>
        <xdr:cNvSpPr>
          <a:spLocks/>
        </xdr:cNvSpPr>
      </xdr:nvSpPr>
      <xdr:spPr>
        <a:xfrm>
          <a:off x="8856892" y="191928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272103</xdr:colOff>
      <xdr:row>54</xdr:row>
      <xdr:rowOff>77854</xdr:rowOff>
    </xdr:from>
    <xdr:to>
      <xdr:col>20</xdr:col>
      <xdr:colOff>972700</xdr:colOff>
      <xdr:row>56</xdr:row>
      <xdr:rowOff>100579</xdr:rowOff>
    </xdr:to>
    <xdr:sp macro="" textlink="">
      <xdr:nvSpPr>
        <xdr:cNvPr id="403" name="Rechteck 402">
          <a:extLst>
            <a:ext uri="{FF2B5EF4-FFF2-40B4-BE49-F238E27FC236}">
              <a16:creationId xmlns:a16="http://schemas.microsoft.com/office/drawing/2014/main" id="{00000000-0008-0000-1400-000093010000}"/>
            </a:ext>
          </a:extLst>
        </xdr:cNvPr>
        <xdr:cNvSpPr>
          <a:spLocks/>
        </xdr:cNvSpPr>
      </xdr:nvSpPr>
      <xdr:spPr>
        <a:xfrm>
          <a:off x="7406328" y="185468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54</xdr:row>
      <xdr:rowOff>77854</xdr:rowOff>
    </xdr:from>
    <xdr:to>
      <xdr:col>20</xdr:col>
      <xdr:colOff>1693286</xdr:colOff>
      <xdr:row>56</xdr:row>
      <xdr:rowOff>100579</xdr:rowOff>
    </xdr:to>
    <xdr:sp macro="" textlink="">
      <xdr:nvSpPr>
        <xdr:cNvPr id="404" name="Rechteck 403">
          <a:extLst>
            <a:ext uri="{FF2B5EF4-FFF2-40B4-BE49-F238E27FC236}">
              <a16:creationId xmlns:a16="http://schemas.microsoft.com/office/drawing/2014/main" id="{00000000-0008-0000-1400-000094010000}"/>
            </a:ext>
          </a:extLst>
        </xdr:cNvPr>
        <xdr:cNvSpPr>
          <a:spLocks/>
        </xdr:cNvSpPr>
      </xdr:nvSpPr>
      <xdr:spPr>
        <a:xfrm>
          <a:off x="8132711" y="185468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54</xdr:row>
      <xdr:rowOff>77854</xdr:rowOff>
    </xdr:from>
    <xdr:to>
      <xdr:col>20</xdr:col>
      <xdr:colOff>2417467</xdr:colOff>
      <xdr:row>56</xdr:row>
      <xdr:rowOff>100579</xdr:rowOff>
    </xdr:to>
    <xdr:sp macro="" textlink="">
      <xdr:nvSpPr>
        <xdr:cNvPr id="405" name="Rechteck 404">
          <a:extLst>
            <a:ext uri="{FF2B5EF4-FFF2-40B4-BE49-F238E27FC236}">
              <a16:creationId xmlns:a16="http://schemas.microsoft.com/office/drawing/2014/main" id="{00000000-0008-0000-1400-000095010000}"/>
            </a:ext>
          </a:extLst>
        </xdr:cNvPr>
        <xdr:cNvSpPr>
          <a:spLocks/>
        </xdr:cNvSpPr>
      </xdr:nvSpPr>
      <xdr:spPr>
        <a:xfrm>
          <a:off x="8856892" y="185468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262578</xdr:colOff>
      <xdr:row>16</xdr:row>
      <xdr:rowOff>171447</xdr:rowOff>
    </xdr:from>
    <xdr:to>
      <xdr:col>20</xdr:col>
      <xdr:colOff>963175</xdr:colOff>
      <xdr:row>17</xdr:row>
      <xdr:rowOff>394197</xdr:rowOff>
    </xdr:to>
    <xdr:sp macro="" textlink="">
      <xdr:nvSpPr>
        <xdr:cNvPr id="406" name="Rechteck 405">
          <a:extLst>
            <a:ext uri="{FF2B5EF4-FFF2-40B4-BE49-F238E27FC236}">
              <a16:creationId xmlns:a16="http://schemas.microsoft.com/office/drawing/2014/main" id="{00000000-0008-0000-1400-000096010000}"/>
            </a:ext>
          </a:extLst>
        </xdr:cNvPr>
        <xdr:cNvSpPr>
          <a:spLocks/>
        </xdr:cNvSpPr>
      </xdr:nvSpPr>
      <xdr:spPr>
        <a:xfrm>
          <a:off x="7396803" y="42195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16</xdr:row>
      <xdr:rowOff>171447</xdr:rowOff>
    </xdr:from>
    <xdr:to>
      <xdr:col>20</xdr:col>
      <xdr:colOff>1693286</xdr:colOff>
      <xdr:row>17</xdr:row>
      <xdr:rowOff>394197</xdr:rowOff>
    </xdr:to>
    <xdr:sp macro="" textlink="">
      <xdr:nvSpPr>
        <xdr:cNvPr id="407" name="Rechteck 406">
          <a:extLst>
            <a:ext uri="{FF2B5EF4-FFF2-40B4-BE49-F238E27FC236}">
              <a16:creationId xmlns:a16="http://schemas.microsoft.com/office/drawing/2014/main" id="{00000000-0008-0000-1400-000097010000}"/>
            </a:ext>
          </a:extLst>
        </xdr:cNvPr>
        <xdr:cNvSpPr>
          <a:spLocks/>
        </xdr:cNvSpPr>
      </xdr:nvSpPr>
      <xdr:spPr>
        <a:xfrm>
          <a:off x="8132711" y="42195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16</xdr:row>
      <xdr:rowOff>171447</xdr:rowOff>
    </xdr:from>
    <xdr:to>
      <xdr:col>20</xdr:col>
      <xdr:colOff>2417467</xdr:colOff>
      <xdr:row>17</xdr:row>
      <xdr:rowOff>394197</xdr:rowOff>
    </xdr:to>
    <xdr:sp macro="" textlink="">
      <xdr:nvSpPr>
        <xdr:cNvPr id="408" name="Rechteck 407">
          <a:extLst>
            <a:ext uri="{FF2B5EF4-FFF2-40B4-BE49-F238E27FC236}">
              <a16:creationId xmlns:a16="http://schemas.microsoft.com/office/drawing/2014/main" id="{00000000-0008-0000-1400-000098010000}"/>
            </a:ext>
          </a:extLst>
        </xdr:cNvPr>
        <xdr:cNvSpPr>
          <a:spLocks/>
        </xdr:cNvSpPr>
      </xdr:nvSpPr>
      <xdr:spPr>
        <a:xfrm>
          <a:off x="8856892" y="42195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262578</xdr:colOff>
      <xdr:row>14</xdr:row>
      <xdr:rowOff>125479</xdr:rowOff>
    </xdr:from>
    <xdr:to>
      <xdr:col>20</xdr:col>
      <xdr:colOff>963175</xdr:colOff>
      <xdr:row>16</xdr:row>
      <xdr:rowOff>148204</xdr:rowOff>
    </xdr:to>
    <xdr:sp macro="" textlink="">
      <xdr:nvSpPr>
        <xdr:cNvPr id="409" name="Rechteck 408">
          <a:extLst>
            <a:ext uri="{FF2B5EF4-FFF2-40B4-BE49-F238E27FC236}">
              <a16:creationId xmlns:a16="http://schemas.microsoft.com/office/drawing/2014/main" id="{00000000-0008-0000-1400-000099010000}"/>
            </a:ext>
          </a:extLst>
        </xdr:cNvPr>
        <xdr:cNvSpPr>
          <a:spLocks/>
        </xdr:cNvSpPr>
      </xdr:nvSpPr>
      <xdr:spPr>
        <a:xfrm>
          <a:off x="7396803" y="35735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998486</xdr:colOff>
      <xdr:row>14</xdr:row>
      <xdr:rowOff>125479</xdr:rowOff>
    </xdr:from>
    <xdr:to>
      <xdr:col>20</xdr:col>
      <xdr:colOff>1693286</xdr:colOff>
      <xdr:row>16</xdr:row>
      <xdr:rowOff>148204</xdr:rowOff>
    </xdr:to>
    <xdr:sp macro="" textlink="">
      <xdr:nvSpPr>
        <xdr:cNvPr id="410" name="Rechteck 409">
          <a:extLst>
            <a:ext uri="{FF2B5EF4-FFF2-40B4-BE49-F238E27FC236}">
              <a16:creationId xmlns:a16="http://schemas.microsoft.com/office/drawing/2014/main" id="{00000000-0008-0000-1400-00009A010000}"/>
            </a:ext>
          </a:extLst>
        </xdr:cNvPr>
        <xdr:cNvSpPr>
          <a:spLocks/>
        </xdr:cNvSpPr>
      </xdr:nvSpPr>
      <xdr:spPr>
        <a:xfrm>
          <a:off x="8132711" y="35735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1722667</xdr:colOff>
      <xdr:row>14</xdr:row>
      <xdr:rowOff>125479</xdr:rowOff>
    </xdr:from>
    <xdr:to>
      <xdr:col>20</xdr:col>
      <xdr:colOff>2417467</xdr:colOff>
      <xdr:row>16</xdr:row>
      <xdr:rowOff>148204</xdr:rowOff>
    </xdr:to>
    <xdr:sp macro="" textlink="">
      <xdr:nvSpPr>
        <xdr:cNvPr id="411" name="Rechteck 410">
          <a:extLst>
            <a:ext uri="{FF2B5EF4-FFF2-40B4-BE49-F238E27FC236}">
              <a16:creationId xmlns:a16="http://schemas.microsoft.com/office/drawing/2014/main" id="{00000000-0008-0000-1400-00009B010000}"/>
            </a:ext>
          </a:extLst>
        </xdr:cNvPr>
        <xdr:cNvSpPr>
          <a:spLocks/>
        </xdr:cNvSpPr>
      </xdr:nvSpPr>
      <xdr:spPr>
        <a:xfrm>
          <a:off x="8856892" y="35735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66675</xdr:colOff>
      <xdr:row>56</xdr:row>
      <xdr:rowOff>838200</xdr:rowOff>
    </xdr:from>
    <xdr:to>
      <xdr:col>0</xdr:col>
      <xdr:colOff>390675</xdr:colOff>
      <xdr:row>57</xdr:row>
      <xdr:rowOff>1615</xdr:rowOff>
    </xdr:to>
    <xdr:grpSp>
      <xdr:nvGrpSpPr>
        <xdr:cNvPr id="412" name="Gruppieren 4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400-00009C010000}"/>
            </a:ext>
          </a:extLst>
        </xdr:cNvPr>
        <xdr:cNvGrpSpPr/>
      </xdr:nvGrpSpPr>
      <xdr:grpSpPr>
        <a:xfrm>
          <a:off x="66675" y="19918680"/>
          <a:ext cx="324000" cy="321655"/>
          <a:chOff x="66675" y="4972050"/>
          <a:chExt cx="324000" cy="325465"/>
        </a:xfrm>
      </xdr:grpSpPr>
      <xdr:sp macro="" textlink="">
        <xdr:nvSpPr>
          <xdr:cNvPr id="413" name="Rechteck 412">
            <a:extLst>
              <a:ext uri="{FF2B5EF4-FFF2-40B4-BE49-F238E27FC236}">
                <a16:creationId xmlns:a16="http://schemas.microsoft.com/office/drawing/2014/main" id="{00000000-0008-0000-1400-00009D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414" name="Pfeil nach oben 413">
            <a:extLst>
              <a:ext uri="{FF2B5EF4-FFF2-40B4-BE49-F238E27FC236}">
                <a16:creationId xmlns:a16="http://schemas.microsoft.com/office/drawing/2014/main" id="{00000000-0008-0000-1400-00009E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415" name="Gruppieren 414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1400-00009F01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416" name="Rechteck 415">
            <a:extLst>
              <a:ext uri="{FF2B5EF4-FFF2-40B4-BE49-F238E27FC236}">
                <a16:creationId xmlns:a16="http://schemas.microsoft.com/office/drawing/2014/main" id="{00000000-0008-0000-1400-0000A001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7" name="Pfeil nach links 416">
            <a:extLst>
              <a:ext uri="{FF2B5EF4-FFF2-40B4-BE49-F238E27FC236}">
                <a16:creationId xmlns:a16="http://schemas.microsoft.com/office/drawing/2014/main" id="{00000000-0008-0000-1400-0000A101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152399</xdr:colOff>
      <xdr:row>61</xdr:row>
      <xdr:rowOff>85726</xdr:rowOff>
    </xdr:from>
    <xdr:to>
      <xdr:col>20</xdr:col>
      <xdr:colOff>1676400</xdr:colOff>
      <xdr:row>95</xdr:row>
      <xdr:rowOff>28575</xdr:rowOff>
    </xdr:to>
    <xdr:graphicFrame macro="">
      <xdr:nvGraphicFramePr>
        <xdr:cNvPr id="418" name="Diagramm 417">
          <a:extLst>
            <a:ext uri="{FF2B5EF4-FFF2-40B4-BE49-F238E27FC236}">
              <a16:creationId xmlns:a16="http://schemas.microsoft.com/office/drawing/2014/main" id="{00000000-0008-0000-1400-0000A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3</xdr:col>
      <xdr:colOff>819151</xdr:colOff>
      <xdr:row>67</xdr:row>
      <xdr:rowOff>19051</xdr:rowOff>
    </xdr:from>
    <xdr:to>
      <xdr:col>4</xdr:col>
      <xdr:colOff>255212</xdr:colOff>
      <xdr:row>69</xdr:row>
      <xdr:rowOff>1</xdr:rowOff>
    </xdr:to>
    <xdr:pic>
      <xdr:nvPicPr>
        <xdr:cNvPr id="419" name="Picture 2">
          <a:extLst>
            <a:ext uri="{FF2B5EF4-FFF2-40B4-BE49-F238E27FC236}">
              <a16:creationId xmlns:a16="http://schemas.microsoft.com/office/drawing/2014/main" id="{00000000-0008-0000-1400-0000A3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543051" y="221170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58</xdr:row>
      <xdr:rowOff>76200</xdr:rowOff>
    </xdr:from>
    <xdr:to>
      <xdr:col>8</xdr:col>
      <xdr:colOff>44282</xdr:colOff>
      <xdr:row>61</xdr:row>
      <xdr:rowOff>57150</xdr:rowOff>
    </xdr:to>
    <xdr:pic>
      <xdr:nvPicPr>
        <xdr:cNvPr id="420" name="Picture 2">
          <a:extLst>
            <a:ext uri="{FF2B5EF4-FFF2-40B4-BE49-F238E27FC236}">
              <a16:creationId xmlns:a16="http://schemas.microsoft.com/office/drawing/2014/main" id="{00000000-0008-0000-1400-0000A4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4229100" y="205740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28575</xdr:colOff>
      <xdr:row>66</xdr:row>
      <xdr:rowOff>180975</xdr:rowOff>
    </xdr:from>
    <xdr:to>
      <xdr:col>20</xdr:col>
      <xdr:colOff>457200</xdr:colOff>
      <xdr:row>69</xdr:row>
      <xdr:rowOff>126023</xdr:rowOff>
    </xdr:to>
    <xdr:pic>
      <xdr:nvPicPr>
        <xdr:cNvPr id="421" name="Picture 2">
          <a:extLst>
            <a:ext uri="{FF2B5EF4-FFF2-40B4-BE49-F238E27FC236}">
              <a16:creationId xmlns:a16="http://schemas.microsoft.com/office/drawing/2014/main" id="{00000000-0008-0000-1400-0000A5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7162800" y="22088475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685800</xdr:colOff>
      <xdr:row>76</xdr:row>
      <xdr:rowOff>28575</xdr:rowOff>
    </xdr:from>
    <xdr:to>
      <xdr:col>20</xdr:col>
      <xdr:colOff>1207770</xdr:colOff>
      <xdr:row>78</xdr:row>
      <xdr:rowOff>66675</xdr:rowOff>
    </xdr:to>
    <xdr:pic>
      <xdr:nvPicPr>
        <xdr:cNvPr id="422" name="Picture 2">
          <a:extLst>
            <a:ext uri="{FF2B5EF4-FFF2-40B4-BE49-F238E27FC236}">
              <a16:creationId xmlns:a16="http://schemas.microsoft.com/office/drawing/2014/main" id="{00000000-0008-0000-1400-0000A6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7820025" y="23841075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657225</xdr:colOff>
      <xdr:row>86</xdr:row>
      <xdr:rowOff>85725</xdr:rowOff>
    </xdr:from>
    <xdr:to>
      <xdr:col>20</xdr:col>
      <xdr:colOff>1120140</xdr:colOff>
      <xdr:row>89</xdr:row>
      <xdr:rowOff>28575</xdr:rowOff>
    </xdr:to>
    <xdr:pic>
      <xdr:nvPicPr>
        <xdr:cNvPr id="423" name="Picture 2">
          <a:extLst>
            <a:ext uri="{FF2B5EF4-FFF2-40B4-BE49-F238E27FC236}">
              <a16:creationId xmlns:a16="http://schemas.microsoft.com/office/drawing/2014/main" id="{00000000-0008-0000-1400-0000A7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7791450" y="25803225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123825</xdr:colOff>
      <xdr:row>94</xdr:row>
      <xdr:rowOff>57150</xdr:rowOff>
    </xdr:from>
    <xdr:to>
      <xdr:col>15</xdr:col>
      <xdr:colOff>116412</xdr:colOff>
      <xdr:row>97</xdr:row>
      <xdr:rowOff>19050</xdr:rowOff>
    </xdr:to>
    <xdr:pic>
      <xdr:nvPicPr>
        <xdr:cNvPr id="424" name="Picture 2">
          <a:extLst>
            <a:ext uri="{FF2B5EF4-FFF2-40B4-BE49-F238E27FC236}">
              <a16:creationId xmlns:a16="http://schemas.microsoft.com/office/drawing/2014/main" id="{00000000-0008-0000-1400-0000A8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5810250" y="2729865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676275</xdr:colOff>
      <xdr:row>94</xdr:row>
      <xdr:rowOff>19050</xdr:rowOff>
    </xdr:from>
    <xdr:to>
      <xdr:col>4</xdr:col>
      <xdr:colOff>1114425</xdr:colOff>
      <xdr:row>97</xdr:row>
      <xdr:rowOff>57548</xdr:rowOff>
    </xdr:to>
    <xdr:pic>
      <xdr:nvPicPr>
        <xdr:cNvPr id="425" name="Picture 2">
          <a:extLst>
            <a:ext uri="{FF2B5EF4-FFF2-40B4-BE49-F238E27FC236}">
              <a16:creationId xmlns:a16="http://schemas.microsoft.com/office/drawing/2014/main" id="{00000000-0008-0000-1400-0000A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419350" y="2726055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86</xdr:row>
      <xdr:rowOff>66675</xdr:rowOff>
    </xdr:from>
    <xdr:to>
      <xdr:col>3</xdr:col>
      <xdr:colOff>885825</xdr:colOff>
      <xdr:row>89</xdr:row>
      <xdr:rowOff>141566</xdr:rowOff>
    </xdr:to>
    <xdr:pic>
      <xdr:nvPicPr>
        <xdr:cNvPr id="426" name="Picture 2">
          <a:extLst>
            <a:ext uri="{FF2B5EF4-FFF2-40B4-BE49-F238E27FC236}">
              <a16:creationId xmlns:a16="http://schemas.microsoft.com/office/drawing/2014/main" id="{00000000-0008-0000-1400-0000AA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1162050" y="2578417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76</xdr:row>
      <xdr:rowOff>0</xdr:rowOff>
    </xdr:from>
    <xdr:to>
      <xdr:col>3</xdr:col>
      <xdr:colOff>709343</xdr:colOff>
      <xdr:row>78</xdr:row>
      <xdr:rowOff>133350</xdr:rowOff>
    </xdr:to>
    <xdr:pic>
      <xdr:nvPicPr>
        <xdr:cNvPr id="427" name="Picture 2">
          <a:extLst>
            <a:ext uri="{FF2B5EF4-FFF2-40B4-BE49-F238E27FC236}">
              <a16:creationId xmlns:a16="http://schemas.microsoft.com/office/drawing/2014/main" id="{00000000-0008-0000-1400-0000AB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933450" y="23812500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97</xdr:row>
      <xdr:rowOff>0</xdr:rowOff>
    </xdr:from>
    <xdr:to>
      <xdr:col>0</xdr:col>
      <xdr:colOff>390675</xdr:colOff>
      <xdr:row>98</xdr:row>
      <xdr:rowOff>134965</xdr:rowOff>
    </xdr:to>
    <xdr:grpSp>
      <xdr:nvGrpSpPr>
        <xdr:cNvPr id="428" name="Gruppieren 427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1400-0000AC010000}"/>
            </a:ext>
          </a:extLst>
        </xdr:cNvPr>
        <xdr:cNvGrpSpPr/>
      </xdr:nvGrpSpPr>
      <xdr:grpSpPr>
        <a:xfrm>
          <a:off x="66675" y="27150060"/>
          <a:ext cx="324000" cy="317845"/>
          <a:chOff x="66675" y="4972050"/>
          <a:chExt cx="324000" cy="325465"/>
        </a:xfrm>
      </xdr:grpSpPr>
      <xdr:sp macro="" textlink="">
        <xdr:nvSpPr>
          <xdr:cNvPr id="429" name="Rechteck 428">
            <a:extLst>
              <a:ext uri="{FF2B5EF4-FFF2-40B4-BE49-F238E27FC236}">
                <a16:creationId xmlns:a16="http://schemas.microsoft.com/office/drawing/2014/main" id="{00000000-0008-0000-1400-0000AD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0" name="Pfeil nach oben 429">
            <a:extLst>
              <a:ext uri="{FF2B5EF4-FFF2-40B4-BE49-F238E27FC236}">
                <a16:creationId xmlns:a16="http://schemas.microsoft.com/office/drawing/2014/main" id="{00000000-0008-0000-1400-0000AE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431" name="Gruppieren 430">
          <a:hlinkClick xmlns:r="http://schemas.openxmlformats.org/officeDocument/2006/relationships" r:id="rId7" tooltip="Graph"/>
          <a:extLst>
            <a:ext uri="{FF2B5EF4-FFF2-40B4-BE49-F238E27FC236}">
              <a16:creationId xmlns:a16="http://schemas.microsoft.com/office/drawing/2014/main" id="{00000000-0008-0000-1400-0000AF010000}"/>
            </a:ext>
          </a:extLst>
        </xdr:cNvPr>
        <xdr:cNvGrpSpPr/>
      </xdr:nvGrpSpPr>
      <xdr:grpSpPr>
        <a:xfrm>
          <a:off x="66675" y="1436370"/>
          <a:ext cx="324000" cy="317845"/>
          <a:chOff x="12382500" y="2152650"/>
          <a:chExt cx="324000" cy="325465"/>
        </a:xfrm>
      </xdr:grpSpPr>
      <xdr:sp macro="" textlink="">
        <xdr:nvSpPr>
          <xdr:cNvPr id="432" name="Rechteck 431">
            <a:extLst>
              <a:ext uri="{FF2B5EF4-FFF2-40B4-BE49-F238E27FC236}">
                <a16:creationId xmlns:a16="http://schemas.microsoft.com/office/drawing/2014/main" id="{00000000-0008-0000-1400-0000B001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433" name="Grafik 432">
            <a:extLst>
              <a:ext uri="{FF2B5EF4-FFF2-40B4-BE49-F238E27FC236}">
                <a16:creationId xmlns:a16="http://schemas.microsoft.com/office/drawing/2014/main" id="{00000000-0008-0000-1400-0000B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38</xdr:row>
          <xdr:rowOff>28762</xdr:rowOff>
        </xdr:from>
        <xdr:to>
          <xdr:col>16</xdr:col>
          <xdr:colOff>132301</xdr:colOff>
          <xdr:row>38</xdr:row>
          <xdr:rowOff>213630</xdr:rowOff>
        </xdr:to>
        <xdr:grpSp>
          <xdr:nvGrpSpPr>
            <xdr:cNvPr id="435" name="Gruppieren 434">
              <a:extLst>
                <a:ext uri="{FF2B5EF4-FFF2-40B4-BE49-F238E27FC236}">
                  <a16:creationId xmlns:a16="http://schemas.microsoft.com/office/drawing/2014/main" id="{00000000-0008-0000-1400-0000B3010000}"/>
                </a:ext>
              </a:extLst>
            </xdr:cNvPr>
            <xdr:cNvGrpSpPr/>
          </xdr:nvGrpSpPr>
          <xdr:grpSpPr>
            <a:xfrm>
              <a:off x="4427413" y="12502702"/>
              <a:ext cx="2341908" cy="184868"/>
              <a:chOff x="3581397" y="2106037"/>
              <a:chExt cx="2247892" cy="276222"/>
            </a:xfrm>
          </xdr:grpSpPr>
          <xdr:sp macro="" textlink="">
            <xdr:nvSpPr>
              <xdr:cNvPr id="398566" name="Group Box 230" hidden="1">
                <a:extLst>
                  <a:ext uri="{63B3BB69-23CF-44E3-9099-C40C66FF867C}">
                    <a14:compatExt spid="_x0000_s398566"/>
                  </a:ext>
                  <a:ext uri="{FF2B5EF4-FFF2-40B4-BE49-F238E27FC236}">
                    <a16:creationId xmlns:a16="http://schemas.microsoft.com/office/drawing/2014/main" id="{00000000-0008-0000-1400-0000E6140600}"/>
                  </a:ext>
                </a:extLst>
              </xdr:cNvPr>
              <xdr:cNvSpPr/>
            </xdr:nvSpPr>
            <xdr:spPr bwMode="auto">
              <a:xfrm>
                <a:off x="3581397" y="210603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67" name="Option Button 231" hidden="1">
                <a:extLst>
                  <a:ext uri="{63B3BB69-23CF-44E3-9099-C40C66FF867C}">
                    <a14:compatExt spid="_x0000_s398567"/>
                  </a:ext>
                  <a:ext uri="{FF2B5EF4-FFF2-40B4-BE49-F238E27FC236}">
                    <a16:creationId xmlns:a16="http://schemas.microsoft.com/office/drawing/2014/main" id="{00000000-0008-0000-1400-0000E7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8" name="Option Button 232" hidden="1">
                <a:extLst>
                  <a:ext uri="{63B3BB69-23CF-44E3-9099-C40C66FF867C}">
                    <a14:compatExt spid="_x0000_s398568"/>
                  </a:ext>
                  <a:ext uri="{FF2B5EF4-FFF2-40B4-BE49-F238E27FC236}">
                    <a16:creationId xmlns:a16="http://schemas.microsoft.com/office/drawing/2014/main" id="{00000000-0008-0000-1400-0000E8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9" name="Option Button 233" hidden="1">
                <a:extLst>
                  <a:ext uri="{63B3BB69-23CF-44E3-9099-C40C66FF867C}">
                    <a14:compatExt spid="_x0000_s398569"/>
                  </a:ext>
                  <a:ext uri="{FF2B5EF4-FFF2-40B4-BE49-F238E27FC236}">
                    <a16:creationId xmlns:a16="http://schemas.microsoft.com/office/drawing/2014/main" id="{00000000-0008-0000-1400-0000E9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70" name="Option Button 234" hidden="1">
                <a:extLst>
                  <a:ext uri="{63B3BB69-23CF-44E3-9099-C40C66FF867C}">
                    <a14:compatExt spid="_x0000_s398570"/>
                  </a:ext>
                  <a:ext uri="{FF2B5EF4-FFF2-40B4-BE49-F238E27FC236}">
                    <a16:creationId xmlns:a16="http://schemas.microsoft.com/office/drawing/2014/main" id="{00000000-0008-0000-1400-0000EA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71" name="Option Button 235" hidden="1">
                <a:extLst>
                  <a:ext uri="{63B3BB69-23CF-44E3-9099-C40C66FF867C}">
                    <a14:compatExt spid="_x0000_s398571"/>
                  </a:ext>
                  <a:ext uri="{FF2B5EF4-FFF2-40B4-BE49-F238E27FC236}">
                    <a16:creationId xmlns:a16="http://schemas.microsoft.com/office/drawing/2014/main" id="{00000000-0008-0000-1400-0000EB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19</xdr:col>
      <xdr:colOff>19050</xdr:colOff>
      <xdr:row>8</xdr:row>
      <xdr:rowOff>47625</xdr:rowOff>
    </xdr:from>
    <xdr:to>
      <xdr:col>21</xdr:col>
      <xdr:colOff>57149</xdr:colOff>
      <xdr:row>13</xdr:row>
      <xdr:rowOff>216175</xdr:rowOff>
    </xdr:to>
    <xdr:graphicFrame macro="">
      <xdr:nvGraphicFramePr>
        <xdr:cNvPr id="443" name="Diagramm 442">
          <a:extLst>
            <a:ext uri="{FF2B5EF4-FFF2-40B4-BE49-F238E27FC236}">
              <a16:creationId xmlns:a16="http://schemas.microsoft.com/office/drawing/2014/main" id="{00000000-0008-0000-1400-0000BB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19</xdr:col>
      <xdr:colOff>28575</xdr:colOff>
      <xdr:row>14</xdr:row>
      <xdr:rowOff>47625</xdr:rowOff>
    </xdr:from>
    <xdr:to>
      <xdr:col>21</xdr:col>
      <xdr:colOff>66674</xdr:colOff>
      <xdr:row>18</xdr:row>
      <xdr:rowOff>282850</xdr:rowOff>
    </xdr:to>
    <xdr:graphicFrame macro="">
      <xdr:nvGraphicFramePr>
        <xdr:cNvPr id="444" name="Diagramm 443">
          <a:extLst>
            <a:ext uri="{FF2B5EF4-FFF2-40B4-BE49-F238E27FC236}">
              <a16:creationId xmlns:a16="http://schemas.microsoft.com/office/drawing/2014/main" id="{00000000-0008-0000-1400-0000B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19</xdr:col>
      <xdr:colOff>28575</xdr:colOff>
      <xdr:row>23</xdr:row>
      <xdr:rowOff>19050</xdr:rowOff>
    </xdr:from>
    <xdr:to>
      <xdr:col>21</xdr:col>
      <xdr:colOff>66674</xdr:colOff>
      <xdr:row>27</xdr:row>
      <xdr:rowOff>254275</xdr:rowOff>
    </xdr:to>
    <xdr:graphicFrame macro="">
      <xdr:nvGraphicFramePr>
        <xdr:cNvPr id="445" name="Diagramm 444">
          <a:extLst>
            <a:ext uri="{FF2B5EF4-FFF2-40B4-BE49-F238E27FC236}">
              <a16:creationId xmlns:a16="http://schemas.microsoft.com/office/drawing/2014/main" id="{00000000-0008-0000-1400-0000B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19</xdr:col>
      <xdr:colOff>28575</xdr:colOff>
      <xdr:row>28</xdr:row>
      <xdr:rowOff>9525</xdr:rowOff>
    </xdr:from>
    <xdr:to>
      <xdr:col>21</xdr:col>
      <xdr:colOff>66674</xdr:colOff>
      <xdr:row>32</xdr:row>
      <xdr:rowOff>92350</xdr:rowOff>
    </xdr:to>
    <xdr:graphicFrame macro="">
      <xdr:nvGraphicFramePr>
        <xdr:cNvPr id="446" name="Diagramm 445">
          <a:extLst>
            <a:ext uri="{FF2B5EF4-FFF2-40B4-BE49-F238E27FC236}">
              <a16:creationId xmlns:a16="http://schemas.microsoft.com/office/drawing/2014/main" id="{00000000-0008-0000-1400-0000BE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19</xdr:col>
      <xdr:colOff>28575</xdr:colOff>
      <xdr:row>32</xdr:row>
      <xdr:rowOff>9525</xdr:rowOff>
    </xdr:from>
    <xdr:to>
      <xdr:col>21</xdr:col>
      <xdr:colOff>66674</xdr:colOff>
      <xdr:row>36</xdr:row>
      <xdr:rowOff>244750</xdr:rowOff>
    </xdr:to>
    <xdr:graphicFrame macro="">
      <xdr:nvGraphicFramePr>
        <xdr:cNvPr id="447" name="Diagramm 446">
          <a:extLst>
            <a:ext uri="{FF2B5EF4-FFF2-40B4-BE49-F238E27FC236}">
              <a16:creationId xmlns:a16="http://schemas.microsoft.com/office/drawing/2014/main" id="{00000000-0008-0000-1400-0000B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19</xdr:col>
      <xdr:colOff>28575</xdr:colOff>
      <xdr:row>40</xdr:row>
      <xdr:rowOff>0</xdr:rowOff>
    </xdr:from>
    <xdr:to>
      <xdr:col>21</xdr:col>
      <xdr:colOff>66674</xdr:colOff>
      <xdr:row>44</xdr:row>
      <xdr:rowOff>235225</xdr:rowOff>
    </xdr:to>
    <xdr:graphicFrame macro="">
      <xdr:nvGraphicFramePr>
        <xdr:cNvPr id="448" name="Diagramm 447">
          <a:extLst>
            <a:ext uri="{FF2B5EF4-FFF2-40B4-BE49-F238E27FC236}">
              <a16:creationId xmlns:a16="http://schemas.microsoft.com/office/drawing/2014/main" id="{00000000-0008-0000-1400-0000C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19</xdr:col>
      <xdr:colOff>28575</xdr:colOff>
      <xdr:row>45</xdr:row>
      <xdr:rowOff>9525</xdr:rowOff>
    </xdr:from>
    <xdr:to>
      <xdr:col>21</xdr:col>
      <xdr:colOff>66674</xdr:colOff>
      <xdr:row>48</xdr:row>
      <xdr:rowOff>644800</xdr:rowOff>
    </xdr:to>
    <xdr:graphicFrame macro="">
      <xdr:nvGraphicFramePr>
        <xdr:cNvPr id="449" name="Diagramm 448">
          <a:extLst>
            <a:ext uri="{FF2B5EF4-FFF2-40B4-BE49-F238E27FC236}">
              <a16:creationId xmlns:a16="http://schemas.microsoft.com/office/drawing/2014/main" id="{00000000-0008-0000-1400-0000C1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19</xdr:col>
      <xdr:colOff>28575</xdr:colOff>
      <xdr:row>49</xdr:row>
      <xdr:rowOff>19050</xdr:rowOff>
    </xdr:from>
    <xdr:to>
      <xdr:col>21</xdr:col>
      <xdr:colOff>66674</xdr:colOff>
      <xdr:row>53</xdr:row>
      <xdr:rowOff>254275</xdr:rowOff>
    </xdr:to>
    <xdr:graphicFrame macro="">
      <xdr:nvGraphicFramePr>
        <xdr:cNvPr id="450" name="Diagramm 449">
          <a:extLst>
            <a:ext uri="{FF2B5EF4-FFF2-40B4-BE49-F238E27FC236}">
              <a16:creationId xmlns:a16="http://schemas.microsoft.com/office/drawing/2014/main" id="{00000000-0008-0000-1400-0000C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19</xdr:col>
      <xdr:colOff>28575</xdr:colOff>
      <xdr:row>54</xdr:row>
      <xdr:rowOff>0</xdr:rowOff>
    </xdr:from>
    <xdr:to>
      <xdr:col>21</xdr:col>
      <xdr:colOff>66674</xdr:colOff>
      <xdr:row>56</xdr:row>
      <xdr:rowOff>1035325</xdr:rowOff>
    </xdr:to>
    <xdr:graphicFrame macro="">
      <xdr:nvGraphicFramePr>
        <xdr:cNvPr id="451" name="Diagramm 450">
          <a:extLst>
            <a:ext uri="{FF2B5EF4-FFF2-40B4-BE49-F238E27FC236}">
              <a16:creationId xmlns:a16="http://schemas.microsoft.com/office/drawing/2014/main" id="{00000000-0008-0000-1400-0000C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19048</xdr:colOff>
      <xdr:row>1</xdr:row>
      <xdr:rowOff>142874</xdr:rowOff>
    </xdr:from>
    <xdr:to>
      <xdr:col>5</xdr:col>
      <xdr:colOff>9524</xdr:colOff>
      <xdr:row>6</xdr:row>
      <xdr:rowOff>85725</xdr:rowOff>
    </xdr:to>
    <xdr:graphicFrame macro="">
      <xdr:nvGraphicFramePr>
        <xdr:cNvPr id="452" name="Diagramm 451">
          <a:extLst>
            <a:ext uri="{FF2B5EF4-FFF2-40B4-BE49-F238E27FC236}">
              <a16:creationId xmlns:a16="http://schemas.microsoft.com/office/drawing/2014/main" id="{00000000-0008-0000-1400-0000C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327660</xdr:colOff>
          <xdr:row>10</xdr:row>
          <xdr:rowOff>228600</xdr:rowOff>
        </xdr:from>
        <xdr:to>
          <xdr:col>27</xdr:col>
          <xdr:colOff>632460</xdr:colOff>
          <xdr:row>11</xdr:row>
          <xdr:rowOff>30480</xdr:rowOff>
        </xdr:to>
        <xdr:sp macro="" textlink="">
          <xdr:nvSpPr>
            <xdr:cNvPr id="398573" name="Group Box 237" hidden="1">
              <a:extLst>
                <a:ext uri="{63B3BB69-23CF-44E3-9099-C40C66FF867C}">
                  <a14:compatExt spid="_x0000_s398573"/>
                </a:ext>
                <a:ext uri="{FF2B5EF4-FFF2-40B4-BE49-F238E27FC236}">
                  <a16:creationId xmlns:a16="http://schemas.microsoft.com/office/drawing/2014/main" id="{00000000-0008-0000-1400-0000ED1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1790700</xdr:colOff>
          <xdr:row>1</xdr:row>
          <xdr:rowOff>60960</xdr:rowOff>
        </xdr:from>
        <xdr:to>
          <xdr:col>20</xdr:col>
          <xdr:colOff>2659380</xdr:colOff>
          <xdr:row>1</xdr:row>
          <xdr:rowOff>228600</xdr:rowOff>
        </xdr:to>
        <xdr:sp macro="" textlink="">
          <xdr:nvSpPr>
            <xdr:cNvPr id="398574" name="Drop Down 238" hidden="1">
              <a:extLst>
                <a:ext uri="{63B3BB69-23CF-44E3-9099-C40C66FF867C}">
                  <a14:compatExt spid="_x0000_s398574"/>
                </a:ext>
                <a:ext uri="{FF2B5EF4-FFF2-40B4-BE49-F238E27FC236}">
                  <a16:creationId xmlns:a16="http://schemas.microsoft.com/office/drawing/2014/main" id="{00000000-0008-0000-1400-0000EE1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464820</xdr:colOff>
          <xdr:row>0</xdr:row>
          <xdr:rowOff>0</xdr:rowOff>
        </xdr:from>
        <xdr:to>
          <xdr:col>21</xdr:col>
          <xdr:colOff>15240</xdr:colOff>
          <xdr:row>0</xdr:row>
          <xdr:rowOff>518160</xdr:rowOff>
        </xdr:to>
        <xdr:pic>
          <xdr:nvPicPr>
            <xdr:cNvPr id="434" name="Grafik 56">
              <a:extLst>
                <a:ext uri="{FF2B5EF4-FFF2-40B4-BE49-F238E27FC236}">
                  <a16:creationId xmlns:a16="http://schemas.microsoft.com/office/drawing/2014/main" id="{00000000-0008-0000-1400-0000B2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398785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77876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11</xdr:row>
          <xdr:rowOff>19141</xdr:rowOff>
        </xdr:from>
        <xdr:to>
          <xdr:col>16</xdr:col>
          <xdr:colOff>76191</xdr:colOff>
          <xdr:row>11</xdr:row>
          <xdr:rowOff>222857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00000000-0008-0000-1500-000003000000}"/>
                </a:ext>
              </a:extLst>
            </xdr:cNvPr>
            <xdr:cNvGrpSpPr/>
          </xdr:nvGrpSpPr>
          <xdr:grpSpPr>
            <a:xfrm>
              <a:off x="4417688" y="2579461"/>
              <a:ext cx="2295523" cy="203716"/>
              <a:chOff x="3581208" y="2105148"/>
              <a:chExt cx="2247895" cy="276225"/>
            </a:xfrm>
          </xdr:grpSpPr>
          <xdr:sp macro="" textlink="">
            <xdr:nvSpPr>
              <xdr:cNvPr id="399361" name="Group Box 1" hidden="1">
                <a:extLst>
                  <a:ext uri="{63B3BB69-23CF-44E3-9099-C40C66FF867C}">
                    <a14:compatExt spid="_x0000_s399361"/>
                  </a:ext>
                  <a:ext uri="{FF2B5EF4-FFF2-40B4-BE49-F238E27FC236}">
                    <a16:creationId xmlns:a16="http://schemas.microsoft.com/office/drawing/2014/main" id="{00000000-0008-0000-1500-000001180600}"/>
                  </a:ext>
                </a:extLst>
              </xdr:cNvPr>
              <xdr:cNvSpPr/>
            </xdr:nvSpPr>
            <xdr:spPr bwMode="auto">
              <a:xfrm>
                <a:off x="3581208" y="2105148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62" name="Option Button 2" hidden="1">
                <a:extLst>
                  <a:ext uri="{63B3BB69-23CF-44E3-9099-C40C66FF867C}">
                    <a14:compatExt spid="_x0000_s399362"/>
                  </a:ext>
                  <a:ext uri="{FF2B5EF4-FFF2-40B4-BE49-F238E27FC236}">
                    <a16:creationId xmlns:a16="http://schemas.microsoft.com/office/drawing/2014/main" id="{00000000-0008-0000-1500-000002180600}"/>
                  </a:ext>
                </a:extLst>
              </xdr:cNvPr>
              <xdr:cNvSpPr/>
            </xdr:nvSpPr>
            <xdr:spPr bwMode="auto">
              <a:xfrm>
                <a:off x="370522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3" name="Option Button 3" hidden="1">
                <a:extLst>
                  <a:ext uri="{63B3BB69-23CF-44E3-9099-C40C66FF867C}">
                    <a14:compatExt spid="_x0000_s399363"/>
                  </a:ext>
                  <a:ext uri="{FF2B5EF4-FFF2-40B4-BE49-F238E27FC236}">
                    <a16:creationId xmlns:a16="http://schemas.microsoft.com/office/drawing/2014/main" id="{00000000-0008-0000-1500-000003180600}"/>
                  </a:ext>
                </a:extLst>
              </xdr:cNvPr>
              <xdr:cNvSpPr/>
            </xdr:nvSpPr>
            <xdr:spPr bwMode="auto">
              <a:xfrm>
                <a:off x="414337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4" name="Option Button 4" hidden="1">
                <a:extLst>
                  <a:ext uri="{63B3BB69-23CF-44E3-9099-C40C66FF867C}">
                    <a14:compatExt spid="_x0000_s399364"/>
                  </a:ext>
                  <a:ext uri="{FF2B5EF4-FFF2-40B4-BE49-F238E27FC236}">
                    <a16:creationId xmlns:a16="http://schemas.microsoft.com/office/drawing/2014/main" id="{00000000-0008-0000-1500-000004180600}"/>
                  </a:ext>
                </a:extLst>
              </xdr:cNvPr>
              <xdr:cNvSpPr/>
            </xdr:nvSpPr>
            <xdr:spPr bwMode="auto">
              <a:xfrm>
                <a:off x="458152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5" name="Option Button 5" hidden="1">
                <a:extLst>
                  <a:ext uri="{63B3BB69-23CF-44E3-9099-C40C66FF867C}">
                    <a14:compatExt spid="_x0000_s399365"/>
                  </a:ext>
                  <a:ext uri="{FF2B5EF4-FFF2-40B4-BE49-F238E27FC236}">
                    <a16:creationId xmlns:a16="http://schemas.microsoft.com/office/drawing/2014/main" id="{00000000-0008-0000-1500-000005180600}"/>
                  </a:ext>
                </a:extLst>
              </xdr:cNvPr>
              <xdr:cNvSpPr/>
            </xdr:nvSpPr>
            <xdr:spPr bwMode="auto">
              <a:xfrm>
                <a:off x="501967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6" name="Option Button 6" hidden="1">
                <a:extLst>
                  <a:ext uri="{63B3BB69-23CF-44E3-9099-C40C66FF867C}">
                    <a14:compatExt spid="_x0000_s399366"/>
                  </a:ext>
                  <a:ext uri="{FF2B5EF4-FFF2-40B4-BE49-F238E27FC236}">
                    <a16:creationId xmlns:a16="http://schemas.microsoft.com/office/drawing/2014/main" id="{00000000-0008-0000-1500-0000061806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66677</xdr:colOff>
          <xdr:row>12</xdr:row>
          <xdr:rowOff>28557</xdr:rowOff>
        </xdr:from>
        <xdr:to>
          <xdr:col>16</xdr:col>
          <xdr:colOff>76201</xdr:colOff>
          <xdr:row>12</xdr:row>
          <xdr:rowOff>232265</xdr:rowOff>
        </xdr:to>
        <xdr:grpSp>
          <xdr:nvGrpSpPr>
            <xdr:cNvPr id="12" name="Gruppieren 11">
              <a:extLst>
                <a:ext uri="{FF2B5EF4-FFF2-40B4-BE49-F238E27FC236}">
                  <a16:creationId xmlns:a16="http://schemas.microsoft.com/office/drawing/2014/main" id="{00000000-0008-0000-1500-00000C000000}"/>
                </a:ext>
              </a:extLst>
            </xdr:cNvPr>
            <xdr:cNvGrpSpPr/>
          </xdr:nvGrpSpPr>
          <xdr:grpSpPr>
            <a:xfrm>
              <a:off x="4417697" y="2992737"/>
              <a:ext cx="2295524" cy="203708"/>
              <a:chOff x="3581394" y="2104042"/>
              <a:chExt cx="2247900" cy="276223"/>
            </a:xfrm>
          </xdr:grpSpPr>
          <xdr:sp macro="" textlink="">
            <xdr:nvSpPr>
              <xdr:cNvPr id="399367" name="Group Box 7" hidden="1">
                <a:extLst>
                  <a:ext uri="{63B3BB69-23CF-44E3-9099-C40C66FF867C}">
                    <a14:compatExt spid="_x0000_s399367"/>
                  </a:ext>
                  <a:ext uri="{FF2B5EF4-FFF2-40B4-BE49-F238E27FC236}">
                    <a16:creationId xmlns:a16="http://schemas.microsoft.com/office/drawing/2014/main" id="{00000000-0008-0000-1500-000007180600}"/>
                  </a:ext>
                </a:extLst>
              </xdr:cNvPr>
              <xdr:cNvSpPr/>
            </xdr:nvSpPr>
            <xdr:spPr bwMode="auto">
              <a:xfrm>
                <a:off x="3581394" y="2104042"/>
                <a:ext cx="2247900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68" name="Option Button 8" hidden="1">
                <a:extLst>
                  <a:ext uri="{63B3BB69-23CF-44E3-9099-C40C66FF867C}">
                    <a14:compatExt spid="_x0000_s399368"/>
                  </a:ext>
                  <a:ext uri="{FF2B5EF4-FFF2-40B4-BE49-F238E27FC236}">
                    <a16:creationId xmlns:a16="http://schemas.microsoft.com/office/drawing/2014/main" id="{00000000-0008-0000-1500-0000081806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9" name="Option Button 9" hidden="1">
                <a:extLst>
                  <a:ext uri="{63B3BB69-23CF-44E3-9099-C40C66FF867C}">
                    <a14:compatExt spid="_x0000_s399369"/>
                  </a:ext>
                  <a:ext uri="{FF2B5EF4-FFF2-40B4-BE49-F238E27FC236}">
                    <a16:creationId xmlns:a16="http://schemas.microsoft.com/office/drawing/2014/main" id="{00000000-0008-0000-1500-0000091806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0" name="Option Button 10" hidden="1">
                <a:extLst>
                  <a:ext uri="{63B3BB69-23CF-44E3-9099-C40C66FF867C}">
                    <a14:compatExt spid="_x0000_s399370"/>
                  </a:ext>
                  <a:ext uri="{FF2B5EF4-FFF2-40B4-BE49-F238E27FC236}">
                    <a16:creationId xmlns:a16="http://schemas.microsoft.com/office/drawing/2014/main" id="{00000000-0008-0000-1500-00000A1806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1" name="Option Button 11" hidden="1">
                <a:extLst>
                  <a:ext uri="{63B3BB69-23CF-44E3-9099-C40C66FF867C}">
                    <a14:compatExt spid="_x0000_s399371"/>
                  </a:ext>
                  <a:ext uri="{FF2B5EF4-FFF2-40B4-BE49-F238E27FC236}">
                    <a16:creationId xmlns:a16="http://schemas.microsoft.com/office/drawing/2014/main" id="{00000000-0008-0000-1500-00000B1806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2" name="Option Button 12" hidden="1">
                <a:extLst>
                  <a:ext uri="{63B3BB69-23CF-44E3-9099-C40C66FF867C}">
                    <a14:compatExt spid="_x0000_s399372"/>
                  </a:ext>
                  <a:ext uri="{FF2B5EF4-FFF2-40B4-BE49-F238E27FC236}">
                    <a16:creationId xmlns:a16="http://schemas.microsoft.com/office/drawing/2014/main" id="{00000000-0008-0000-1500-00000C1806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12</xdr:row>
          <xdr:rowOff>390633</xdr:rowOff>
        </xdr:from>
        <xdr:to>
          <xdr:col>16</xdr:col>
          <xdr:colOff>76191</xdr:colOff>
          <xdr:row>13</xdr:row>
          <xdr:rowOff>175063</xdr:rowOff>
        </xdr:to>
        <xdr:grpSp>
          <xdr:nvGrpSpPr>
            <xdr:cNvPr id="21" name="Gruppieren 20">
              <a:extLst>
                <a:ext uri="{FF2B5EF4-FFF2-40B4-BE49-F238E27FC236}">
                  <a16:creationId xmlns:a16="http://schemas.microsoft.com/office/drawing/2014/main" id="{00000000-0008-0000-1500-000015000000}"/>
                </a:ext>
              </a:extLst>
            </xdr:cNvPr>
            <xdr:cNvGrpSpPr/>
          </xdr:nvGrpSpPr>
          <xdr:grpSpPr>
            <a:xfrm>
              <a:off x="4417688" y="3354813"/>
              <a:ext cx="2295523" cy="188290"/>
              <a:chOff x="3581208" y="2105073"/>
              <a:chExt cx="2247895" cy="276225"/>
            </a:xfrm>
          </xdr:grpSpPr>
          <xdr:sp macro="" textlink="">
            <xdr:nvSpPr>
              <xdr:cNvPr id="399373" name="Group Box 13" hidden="1">
                <a:extLst>
                  <a:ext uri="{63B3BB69-23CF-44E3-9099-C40C66FF867C}">
                    <a14:compatExt spid="_x0000_s399373"/>
                  </a:ext>
                  <a:ext uri="{FF2B5EF4-FFF2-40B4-BE49-F238E27FC236}">
                    <a16:creationId xmlns:a16="http://schemas.microsoft.com/office/drawing/2014/main" id="{00000000-0008-0000-1500-00000D180600}"/>
                  </a:ext>
                </a:extLst>
              </xdr:cNvPr>
              <xdr:cNvSpPr/>
            </xdr:nvSpPr>
            <xdr:spPr bwMode="auto">
              <a:xfrm>
                <a:off x="3581208" y="2105073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74" name="Option Button 14" hidden="1">
                <a:extLst>
                  <a:ext uri="{63B3BB69-23CF-44E3-9099-C40C66FF867C}">
                    <a14:compatExt spid="_x0000_s399374"/>
                  </a:ext>
                  <a:ext uri="{FF2B5EF4-FFF2-40B4-BE49-F238E27FC236}">
                    <a16:creationId xmlns:a16="http://schemas.microsoft.com/office/drawing/2014/main" id="{00000000-0008-0000-1500-00000E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5" name="Option Button 15" hidden="1">
                <a:extLst>
                  <a:ext uri="{63B3BB69-23CF-44E3-9099-C40C66FF867C}">
                    <a14:compatExt spid="_x0000_s399375"/>
                  </a:ext>
                  <a:ext uri="{FF2B5EF4-FFF2-40B4-BE49-F238E27FC236}">
                    <a16:creationId xmlns:a16="http://schemas.microsoft.com/office/drawing/2014/main" id="{00000000-0008-0000-1500-00000F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6" name="Option Button 16" hidden="1">
                <a:extLst>
                  <a:ext uri="{63B3BB69-23CF-44E3-9099-C40C66FF867C}">
                    <a14:compatExt spid="_x0000_s399376"/>
                  </a:ext>
                  <a:ext uri="{FF2B5EF4-FFF2-40B4-BE49-F238E27FC236}">
                    <a16:creationId xmlns:a16="http://schemas.microsoft.com/office/drawing/2014/main" id="{00000000-0008-0000-1500-000010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7" name="Option Button 17" hidden="1">
                <a:extLst>
                  <a:ext uri="{63B3BB69-23CF-44E3-9099-C40C66FF867C}">
                    <a14:compatExt spid="_x0000_s399377"/>
                  </a:ext>
                  <a:ext uri="{FF2B5EF4-FFF2-40B4-BE49-F238E27FC236}">
                    <a16:creationId xmlns:a16="http://schemas.microsoft.com/office/drawing/2014/main" id="{00000000-0008-0000-1500-000011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8" name="Option Button 18" hidden="1">
                <a:extLst>
                  <a:ext uri="{63B3BB69-23CF-44E3-9099-C40C66FF867C}">
                    <a14:compatExt spid="_x0000_s399378"/>
                  </a:ext>
                  <a:ext uri="{FF2B5EF4-FFF2-40B4-BE49-F238E27FC236}">
                    <a16:creationId xmlns:a16="http://schemas.microsoft.com/office/drawing/2014/main" id="{00000000-0008-0000-1500-000012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29</xdr:row>
          <xdr:rowOff>19022</xdr:rowOff>
        </xdr:from>
        <xdr:to>
          <xdr:col>16</xdr:col>
          <xdr:colOff>76191</xdr:colOff>
          <xdr:row>29</xdr:row>
          <xdr:rowOff>188318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500-00001E000000}"/>
                </a:ext>
              </a:extLst>
            </xdr:cNvPr>
            <xdr:cNvGrpSpPr/>
          </xdr:nvGrpSpPr>
          <xdr:grpSpPr>
            <a:xfrm>
              <a:off x="4417688" y="9330662"/>
              <a:ext cx="2295523" cy="169296"/>
              <a:chOff x="3581207" y="2104499"/>
              <a:chExt cx="2247895" cy="276225"/>
            </a:xfrm>
          </xdr:grpSpPr>
          <xdr:sp macro="" textlink="">
            <xdr:nvSpPr>
              <xdr:cNvPr id="399379" name="Group Box 19" hidden="1">
                <a:extLst>
                  <a:ext uri="{63B3BB69-23CF-44E3-9099-C40C66FF867C}">
                    <a14:compatExt spid="_x0000_s399379"/>
                  </a:ext>
                  <a:ext uri="{FF2B5EF4-FFF2-40B4-BE49-F238E27FC236}">
                    <a16:creationId xmlns:a16="http://schemas.microsoft.com/office/drawing/2014/main" id="{00000000-0008-0000-1500-000013180600}"/>
                  </a:ext>
                </a:extLst>
              </xdr:cNvPr>
              <xdr:cNvSpPr/>
            </xdr:nvSpPr>
            <xdr:spPr bwMode="auto">
              <a:xfrm>
                <a:off x="3581207" y="2104499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0" name="Option Button 20" hidden="1">
                <a:extLst>
                  <a:ext uri="{63B3BB69-23CF-44E3-9099-C40C66FF867C}">
                    <a14:compatExt spid="_x0000_s399380"/>
                  </a:ext>
                  <a:ext uri="{FF2B5EF4-FFF2-40B4-BE49-F238E27FC236}">
                    <a16:creationId xmlns:a16="http://schemas.microsoft.com/office/drawing/2014/main" id="{00000000-0008-0000-1500-000014180600}"/>
                  </a:ext>
                </a:extLst>
              </xdr:cNvPr>
              <xdr:cNvSpPr/>
            </xdr:nvSpPr>
            <xdr:spPr bwMode="auto">
              <a:xfrm>
                <a:off x="370522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1" name="Option Button 21" hidden="1">
                <a:extLst>
                  <a:ext uri="{63B3BB69-23CF-44E3-9099-C40C66FF867C}">
                    <a14:compatExt spid="_x0000_s399381"/>
                  </a:ext>
                  <a:ext uri="{FF2B5EF4-FFF2-40B4-BE49-F238E27FC236}">
                    <a16:creationId xmlns:a16="http://schemas.microsoft.com/office/drawing/2014/main" id="{00000000-0008-0000-1500-000015180600}"/>
                  </a:ext>
                </a:extLst>
              </xdr:cNvPr>
              <xdr:cNvSpPr/>
            </xdr:nvSpPr>
            <xdr:spPr bwMode="auto">
              <a:xfrm>
                <a:off x="414337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2" name="Option Button 22" hidden="1">
                <a:extLst>
                  <a:ext uri="{63B3BB69-23CF-44E3-9099-C40C66FF867C}">
                    <a14:compatExt spid="_x0000_s399382"/>
                  </a:ext>
                  <a:ext uri="{FF2B5EF4-FFF2-40B4-BE49-F238E27FC236}">
                    <a16:creationId xmlns:a16="http://schemas.microsoft.com/office/drawing/2014/main" id="{00000000-0008-0000-1500-000016180600}"/>
                  </a:ext>
                </a:extLst>
              </xdr:cNvPr>
              <xdr:cNvSpPr/>
            </xdr:nvSpPr>
            <xdr:spPr bwMode="auto">
              <a:xfrm>
                <a:off x="458152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3" name="Option Button 23" hidden="1">
                <a:extLst>
                  <a:ext uri="{63B3BB69-23CF-44E3-9099-C40C66FF867C}">
                    <a14:compatExt spid="_x0000_s399383"/>
                  </a:ext>
                  <a:ext uri="{FF2B5EF4-FFF2-40B4-BE49-F238E27FC236}">
                    <a16:creationId xmlns:a16="http://schemas.microsoft.com/office/drawing/2014/main" id="{00000000-0008-0000-1500-000017180600}"/>
                  </a:ext>
                </a:extLst>
              </xdr:cNvPr>
              <xdr:cNvSpPr/>
            </xdr:nvSpPr>
            <xdr:spPr bwMode="auto">
              <a:xfrm>
                <a:off x="501967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4" name="Option Button 24" hidden="1">
                <a:extLst>
                  <a:ext uri="{63B3BB69-23CF-44E3-9099-C40C66FF867C}">
                    <a14:compatExt spid="_x0000_s399384"/>
                  </a:ext>
                  <a:ext uri="{FF2B5EF4-FFF2-40B4-BE49-F238E27FC236}">
                    <a16:creationId xmlns:a16="http://schemas.microsoft.com/office/drawing/2014/main" id="{00000000-0008-0000-1500-000018180600}"/>
                  </a:ext>
                </a:extLst>
              </xdr:cNvPr>
              <xdr:cNvSpPr/>
            </xdr:nvSpPr>
            <xdr:spPr bwMode="auto">
              <a:xfrm>
                <a:off x="5457824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18948</xdr:rowOff>
        </xdr:from>
        <xdr:to>
          <xdr:col>16</xdr:col>
          <xdr:colOff>66674</xdr:colOff>
          <xdr:row>10</xdr:row>
          <xdr:rowOff>222089</xdr:rowOff>
        </xdr:to>
        <xdr:grpSp>
          <xdr:nvGrpSpPr>
            <xdr:cNvPr id="39" name="Gruppieren 38">
              <a:extLst>
                <a:ext uri="{FF2B5EF4-FFF2-40B4-BE49-F238E27FC236}">
                  <a16:creationId xmlns:a16="http://schemas.microsoft.com/office/drawing/2014/main" id="{00000000-0008-0000-1500-000027000000}"/>
                </a:ext>
              </a:extLst>
            </xdr:cNvPr>
            <xdr:cNvGrpSpPr/>
          </xdr:nvGrpSpPr>
          <xdr:grpSpPr>
            <a:xfrm>
              <a:off x="4408170" y="2183028"/>
              <a:ext cx="2295524" cy="203141"/>
              <a:chOff x="3581394" y="2104371"/>
              <a:chExt cx="2247900" cy="276226"/>
            </a:xfrm>
          </xdr:grpSpPr>
          <xdr:sp macro="" textlink="">
            <xdr:nvSpPr>
              <xdr:cNvPr id="399385" name="Group Box 25" hidden="1">
                <a:extLst>
                  <a:ext uri="{63B3BB69-23CF-44E3-9099-C40C66FF867C}">
                    <a14:compatExt spid="_x0000_s399385"/>
                  </a:ext>
                  <a:ext uri="{FF2B5EF4-FFF2-40B4-BE49-F238E27FC236}">
                    <a16:creationId xmlns:a16="http://schemas.microsoft.com/office/drawing/2014/main" id="{00000000-0008-0000-1500-000019180600}"/>
                  </a:ext>
                </a:extLst>
              </xdr:cNvPr>
              <xdr:cNvSpPr/>
            </xdr:nvSpPr>
            <xdr:spPr bwMode="auto">
              <a:xfrm>
                <a:off x="3581394" y="2104371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6" name="Option Button 26" hidden="1">
                <a:extLst>
                  <a:ext uri="{63B3BB69-23CF-44E3-9099-C40C66FF867C}">
                    <a14:compatExt spid="_x0000_s399386"/>
                  </a:ext>
                  <a:ext uri="{FF2B5EF4-FFF2-40B4-BE49-F238E27FC236}">
                    <a16:creationId xmlns:a16="http://schemas.microsoft.com/office/drawing/2014/main" id="{00000000-0008-0000-1500-00001A180600}"/>
                  </a:ext>
                </a:extLst>
              </xdr:cNvPr>
              <xdr:cNvSpPr/>
            </xdr:nvSpPr>
            <xdr:spPr bwMode="auto">
              <a:xfrm>
                <a:off x="3705225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7" name="Option Button 27" hidden="1">
                <a:extLst>
                  <a:ext uri="{63B3BB69-23CF-44E3-9099-C40C66FF867C}">
                    <a14:compatExt spid="_x0000_s399387"/>
                  </a:ext>
                  <a:ext uri="{FF2B5EF4-FFF2-40B4-BE49-F238E27FC236}">
                    <a16:creationId xmlns:a16="http://schemas.microsoft.com/office/drawing/2014/main" id="{00000000-0008-0000-1500-00001B180600}"/>
                  </a:ext>
                </a:extLst>
              </xdr:cNvPr>
              <xdr:cNvSpPr/>
            </xdr:nvSpPr>
            <xdr:spPr bwMode="auto">
              <a:xfrm>
                <a:off x="4143376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8" name="Option Button 28" hidden="1">
                <a:extLst>
                  <a:ext uri="{63B3BB69-23CF-44E3-9099-C40C66FF867C}">
                    <a14:compatExt spid="_x0000_s399388"/>
                  </a:ext>
                  <a:ext uri="{FF2B5EF4-FFF2-40B4-BE49-F238E27FC236}">
                    <a16:creationId xmlns:a16="http://schemas.microsoft.com/office/drawing/2014/main" id="{00000000-0008-0000-1500-00001C180600}"/>
                  </a:ext>
                </a:extLst>
              </xdr:cNvPr>
              <xdr:cNvSpPr/>
            </xdr:nvSpPr>
            <xdr:spPr bwMode="auto">
              <a:xfrm>
                <a:off x="4581526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9" name="Option Button 29" hidden="1">
                <a:extLst>
                  <a:ext uri="{63B3BB69-23CF-44E3-9099-C40C66FF867C}">
                    <a14:compatExt spid="_x0000_s399389"/>
                  </a:ext>
                  <a:ext uri="{FF2B5EF4-FFF2-40B4-BE49-F238E27FC236}">
                    <a16:creationId xmlns:a16="http://schemas.microsoft.com/office/drawing/2014/main" id="{00000000-0008-0000-1500-00001D180600}"/>
                  </a:ext>
                </a:extLst>
              </xdr:cNvPr>
              <xdr:cNvSpPr/>
            </xdr:nvSpPr>
            <xdr:spPr bwMode="auto">
              <a:xfrm>
                <a:off x="5019673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0" name="Option Button 30" hidden="1">
                <a:extLst>
                  <a:ext uri="{63B3BB69-23CF-44E3-9099-C40C66FF867C}">
                    <a14:compatExt spid="_x0000_s399390"/>
                  </a:ext>
                  <a:ext uri="{FF2B5EF4-FFF2-40B4-BE49-F238E27FC236}">
                    <a16:creationId xmlns:a16="http://schemas.microsoft.com/office/drawing/2014/main" id="{00000000-0008-0000-1500-00001E180600}"/>
                  </a:ext>
                </a:extLst>
              </xdr:cNvPr>
              <xdr:cNvSpPr/>
            </xdr:nvSpPr>
            <xdr:spPr bwMode="auto">
              <a:xfrm>
                <a:off x="5457824" y="215267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1544955</xdr:colOff>
      <xdr:row>1</xdr:row>
      <xdr:rowOff>47625</xdr:rowOff>
    </xdr:from>
    <xdr:to>
      <xdr:col>20</xdr:col>
      <xdr:colOff>1717755</xdr:colOff>
      <xdr:row>1</xdr:row>
      <xdr:rowOff>220425</xdr:rowOff>
    </xdr:to>
    <xdr:grpSp>
      <xdr:nvGrpSpPr>
        <xdr:cNvPr id="49" name="Gruppieren 48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500-000031000000}"/>
            </a:ext>
          </a:extLst>
        </xdr:cNvPr>
        <xdr:cNvGrpSpPr/>
      </xdr:nvGrpSpPr>
      <xdr:grpSpPr>
        <a:xfrm>
          <a:off x="8715375" y="581025"/>
          <a:ext cx="172800" cy="172800"/>
          <a:chOff x="8105775" y="571500"/>
          <a:chExt cx="172800" cy="172800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1500-00003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Textfeld 50">
            <a:extLst>
              <a:ext uri="{FF2B5EF4-FFF2-40B4-BE49-F238E27FC236}">
                <a16:creationId xmlns:a16="http://schemas.microsoft.com/office/drawing/2014/main" id="{00000000-0008-0000-1500-00003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52" name="Picture 2">
          <a:extLst>
            <a:ext uri="{FF2B5EF4-FFF2-40B4-BE49-F238E27FC236}">
              <a16:creationId xmlns:a16="http://schemas.microsoft.com/office/drawing/2014/main" id="{00000000-0008-0000-1500-00003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19050" y="175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16</xdr:row>
      <xdr:rowOff>200026</xdr:rowOff>
    </xdr:from>
    <xdr:to>
      <xdr:col>0</xdr:col>
      <xdr:colOff>447675</xdr:colOff>
      <xdr:row>18</xdr:row>
      <xdr:rowOff>116499</xdr:rowOff>
    </xdr:to>
    <xdr:pic>
      <xdr:nvPicPr>
        <xdr:cNvPr id="53" name="Picture 2">
          <a:extLst>
            <a:ext uri="{FF2B5EF4-FFF2-40B4-BE49-F238E27FC236}">
              <a16:creationId xmlns:a16="http://schemas.microsoft.com/office/drawing/2014/main" id="{00000000-0008-0000-1500-00003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9050" y="4638676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23</xdr:row>
          <xdr:rowOff>19116</xdr:rowOff>
        </xdr:from>
        <xdr:to>
          <xdr:col>16</xdr:col>
          <xdr:colOff>76191</xdr:colOff>
          <xdr:row>23</xdr:row>
          <xdr:rowOff>213121</xdr:rowOff>
        </xdr:to>
        <xdr:grpSp>
          <xdr:nvGrpSpPr>
            <xdr:cNvPr id="55" name="Gruppieren 54">
              <a:extLst>
                <a:ext uri="{FF2B5EF4-FFF2-40B4-BE49-F238E27FC236}">
                  <a16:creationId xmlns:a16="http://schemas.microsoft.com/office/drawing/2014/main" id="{00000000-0008-0000-1500-000037000000}"/>
                </a:ext>
              </a:extLst>
            </xdr:cNvPr>
            <xdr:cNvGrpSpPr/>
          </xdr:nvGrpSpPr>
          <xdr:grpSpPr>
            <a:xfrm>
              <a:off x="4417688" y="715143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392" name="Group Box 32" hidden="1">
                <a:extLst>
                  <a:ext uri="{63B3BB69-23CF-44E3-9099-C40C66FF867C}">
                    <a14:compatExt spid="_x0000_s399392"/>
                  </a:ext>
                  <a:ext uri="{FF2B5EF4-FFF2-40B4-BE49-F238E27FC236}">
                    <a16:creationId xmlns:a16="http://schemas.microsoft.com/office/drawing/2014/main" id="{00000000-0008-0000-1500-000020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93" name="Option Button 33" hidden="1">
                <a:extLst>
                  <a:ext uri="{63B3BB69-23CF-44E3-9099-C40C66FF867C}">
                    <a14:compatExt spid="_x0000_s399393"/>
                  </a:ext>
                  <a:ext uri="{FF2B5EF4-FFF2-40B4-BE49-F238E27FC236}">
                    <a16:creationId xmlns:a16="http://schemas.microsoft.com/office/drawing/2014/main" id="{00000000-0008-0000-1500-00002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4" name="Option Button 34" hidden="1">
                <a:extLst>
                  <a:ext uri="{63B3BB69-23CF-44E3-9099-C40C66FF867C}">
                    <a14:compatExt spid="_x0000_s399394"/>
                  </a:ext>
                  <a:ext uri="{FF2B5EF4-FFF2-40B4-BE49-F238E27FC236}">
                    <a16:creationId xmlns:a16="http://schemas.microsoft.com/office/drawing/2014/main" id="{00000000-0008-0000-1500-00002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5" name="Option Button 35" hidden="1">
                <a:extLst>
                  <a:ext uri="{63B3BB69-23CF-44E3-9099-C40C66FF867C}">
                    <a14:compatExt spid="_x0000_s399395"/>
                  </a:ext>
                  <a:ext uri="{FF2B5EF4-FFF2-40B4-BE49-F238E27FC236}">
                    <a16:creationId xmlns:a16="http://schemas.microsoft.com/office/drawing/2014/main" id="{00000000-0008-0000-1500-00002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6" name="Option Button 36" hidden="1">
                <a:extLst>
                  <a:ext uri="{63B3BB69-23CF-44E3-9099-C40C66FF867C}">
                    <a14:compatExt spid="_x0000_s399396"/>
                  </a:ext>
                  <a:ext uri="{FF2B5EF4-FFF2-40B4-BE49-F238E27FC236}">
                    <a16:creationId xmlns:a16="http://schemas.microsoft.com/office/drawing/2014/main" id="{00000000-0008-0000-1500-00002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7" name="Option Button 37" hidden="1">
                <a:extLst>
                  <a:ext uri="{63B3BB69-23CF-44E3-9099-C40C66FF867C}">
                    <a14:compatExt spid="_x0000_s399397"/>
                  </a:ext>
                  <a:ext uri="{FF2B5EF4-FFF2-40B4-BE49-F238E27FC236}">
                    <a16:creationId xmlns:a16="http://schemas.microsoft.com/office/drawing/2014/main" id="{00000000-0008-0000-1500-00002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24</xdr:row>
          <xdr:rowOff>9591</xdr:rowOff>
        </xdr:from>
        <xdr:to>
          <xdr:col>16</xdr:col>
          <xdr:colOff>76191</xdr:colOff>
          <xdr:row>24</xdr:row>
          <xdr:rowOff>203596</xdr:rowOff>
        </xdr:to>
        <xdr:grpSp>
          <xdr:nvGrpSpPr>
            <xdr:cNvPr id="64" name="Gruppieren 63">
              <a:extLst>
                <a:ext uri="{FF2B5EF4-FFF2-40B4-BE49-F238E27FC236}">
                  <a16:creationId xmlns:a16="http://schemas.microsoft.com/office/drawing/2014/main" id="{00000000-0008-0000-1500-000040000000}"/>
                </a:ext>
              </a:extLst>
            </xdr:cNvPr>
            <xdr:cNvGrpSpPr/>
          </xdr:nvGrpSpPr>
          <xdr:grpSpPr>
            <a:xfrm>
              <a:off x="4417688" y="75381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398" name="Group Box 38" hidden="1">
                <a:extLst>
                  <a:ext uri="{63B3BB69-23CF-44E3-9099-C40C66FF867C}">
                    <a14:compatExt spid="_x0000_s399398"/>
                  </a:ext>
                  <a:ext uri="{FF2B5EF4-FFF2-40B4-BE49-F238E27FC236}">
                    <a16:creationId xmlns:a16="http://schemas.microsoft.com/office/drawing/2014/main" id="{00000000-0008-0000-1500-000026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99" name="Option Button 39" hidden="1">
                <a:extLst>
                  <a:ext uri="{63B3BB69-23CF-44E3-9099-C40C66FF867C}">
                    <a14:compatExt spid="_x0000_s399399"/>
                  </a:ext>
                  <a:ext uri="{FF2B5EF4-FFF2-40B4-BE49-F238E27FC236}">
                    <a16:creationId xmlns:a16="http://schemas.microsoft.com/office/drawing/2014/main" id="{00000000-0008-0000-1500-00002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0" name="Option Button 40" hidden="1">
                <a:extLst>
                  <a:ext uri="{63B3BB69-23CF-44E3-9099-C40C66FF867C}">
                    <a14:compatExt spid="_x0000_s399400"/>
                  </a:ext>
                  <a:ext uri="{FF2B5EF4-FFF2-40B4-BE49-F238E27FC236}">
                    <a16:creationId xmlns:a16="http://schemas.microsoft.com/office/drawing/2014/main" id="{00000000-0008-0000-1500-00002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1" name="Option Button 41" hidden="1">
                <a:extLst>
                  <a:ext uri="{63B3BB69-23CF-44E3-9099-C40C66FF867C}">
                    <a14:compatExt spid="_x0000_s399401"/>
                  </a:ext>
                  <a:ext uri="{FF2B5EF4-FFF2-40B4-BE49-F238E27FC236}">
                    <a16:creationId xmlns:a16="http://schemas.microsoft.com/office/drawing/2014/main" id="{00000000-0008-0000-1500-00002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2" name="Option Button 42" hidden="1">
                <a:extLst>
                  <a:ext uri="{63B3BB69-23CF-44E3-9099-C40C66FF867C}">
                    <a14:compatExt spid="_x0000_s399402"/>
                  </a:ext>
                  <a:ext uri="{FF2B5EF4-FFF2-40B4-BE49-F238E27FC236}">
                    <a16:creationId xmlns:a16="http://schemas.microsoft.com/office/drawing/2014/main" id="{00000000-0008-0000-1500-00002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3" name="Option Button 43" hidden="1">
                <a:extLst>
                  <a:ext uri="{63B3BB69-23CF-44E3-9099-C40C66FF867C}">
                    <a14:compatExt spid="_x0000_s399403"/>
                  </a:ext>
                  <a:ext uri="{FF2B5EF4-FFF2-40B4-BE49-F238E27FC236}">
                    <a16:creationId xmlns:a16="http://schemas.microsoft.com/office/drawing/2014/main" id="{00000000-0008-0000-1500-00002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25</xdr:row>
          <xdr:rowOff>9591</xdr:rowOff>
        </xdr:from>
        <xdr:to>
          <xdr:col>16</xdr:col>
          <xdr:colOff>76191</xdr:colOff>
          <xdr:row>25</xdr:row>
          <xdr:rowOff>203596</xdr:rowOff>
        </xdr:to>
        <xdr:grpSp>
          <xdr:nvGrpSpPr>
            <xdr:cNvPr id="73" name="Gruppieren 72">
              <a:extLst>
                <a:ext uri="{FF2B5EF4-FFF2-40B4-BE49-F238E27FC236}">
                  <a16:creationId xmlns:a16="http://schemas.microsoft.com/office/drawing/2014/main" id="{00000000-0008-0000-1500-000049000000}"/>
                </a:ext>
              </a:extLst>
            </xdr:cNvPr>
            <xdr:cNvGrpSpPr/>
          </xdr:nvGrpSpPr>
          <xdr:grpSpPr>
            <a:xfrm>
              <a:off x="4417688" y="793439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04" name="Group Box 44" hidden="1">
                <a:extLst>
                  <a:ext uri="{63B3BB69-23CF-44E3-9099-C40C66FF867C}">
                    <a14:compatExt spid="_x0000_s399404"/>
                  </a:ext>
                  <a:ext uri="{FF2B5EF4-FFF2-40B4-BE49-F238E27FC236}">
                    <a16:creationId xmlns:a16="http://schemas.microsoft.com/office/drawing/2014/main" id="{00000000-0008-0000-1500-00002C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05" name="Option Button 45" hidden="1">
                <a:extLst>
                  <a:ext uri="{63B3BB69-23CF-44E3-9099-C40C66FF867C}">
                    <a14:compatExt spid="_x0000_s399405"/>
                  </a:ext>
                  <a:ext uri="{FF2B5EF4-FFF2-40B4-BE49-F238E27FC236}">
                    <a16:creationId xmlns:a16="http://schemas.microsoft.com/office/drawing/2014/main" id="{00000000-0008-0000-1500-00002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6" name="Option Button 46" hidden="1">
                <a:extLst>
                  <a:ext uri="{63B3BB69-23CF-44E3-9099-C40C66FF867C}">
                    <a14:compatExt spid="_x0000_s399406"/>
                  </a:ext>
                  <a:ext uri="{FF2B5EF4-FFF2-40B4-BE49-F238E27FC236}">
                    <a16:creationId xmlns:a16="http://schemas.microsoft.com/office/drawing/2014/main" id="{00000000-0008-0000-1500-00002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7" name="Option Button 47" hidden="1">
                <a:extLst>
                  <a:ext uri="{63B3BB69-23CF-44E3-9099-C40C66FF867C}">
                    <a14:compatExt spid="_x0000_s399407"/>
                  </a:ext>
                  <a:ext uri="{FF2B5EF4-FFF2-40B4-BE49-F238E27FC236}">
                    <a16:creationId xmlns:a16="http://schemas.microsoft.com/office/drawing/2014/main" id="{00000000-0008-0000-1500-00002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8" name="Option Button 48" hidden="1">
                <a:extLst>
                  <a:ext uri="{63B3BB69-23CF-44E3-9099-C40C66FF867C}">
                    <a14:compatExt spid="_x0000_s399408"/>
                  </a:ext>
                  <a:ext uri="{FF2B5EF4-FFF2-40B4-BE49-F238E27FC236}">
                    <a16:creationId xmlns:a16="http://schemas.microsoft.com/office/drawing/2014/main" id="{00000000-0008-0000-1500-00003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9" name="Option Button 49" hidden="1">
                <a:extLst>
                  <a:ext uri="{63B3BB69-23CF-44E3-9099-C40C66FF867C}">
                    <a14:compatExt spid="_x0000_s399409"/>
                  </a:ext>
                  <a:ext uri="{FF2B5EF4-FFF2-40B4-BE49-F238E27FC236}">
                    <a16:creationId xmlns:a16="http://schemas.microsoft.com/office/drawing/2014/main" id="{00000000-0008-0000-1500-00003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25</xdr:row>
      <xdr:rowOff>361951</xdr:rowOff>
    </xdr:from>
    <xdr:to>
      <xdr:col>1</xdr:col>
      <xdr:colOff>55245</xdr:colOff>
      <xdr:row>27</xdr:row>
      <xdr:rowOff>180976</xdr:rowOff>
    </xdr:to>
    <xdr:pic>
      <xdr:nvPicPr>
        <xdr:cNvPr id="81" name="Picture 2">
          <a:extLst>
            <a:ext uri="{FF2B5EF4-FFF2-40B4-BE49-F238E27FC236}">
              <a16:creationId xmlns:a16="http://schemas.microsoft.com/office/drawing/2014/main" id="{00000000-0008-0000-1500-00005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0" y="8201026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30</xdr:row>
      <xdr:rowOff>1</xdr:rowOff>
    </xdr:from>
    <xdr:to>
      <xdr:col>1</xdr:col>
      <xdr:colOff>62865</xdr:colOff>
      <xdr:row>31</xdr:row>
      <xdr:rowOff>314326</xdr:rowOff>
    </xdr:to>
    <xdr:pic>
      <xdr:nvPicPr>
        <xdr:cNvPr id="82" name="Picture 2">
          <a:extLst>
            <a:ext uri="{FF2B5EF4-FFF2-40B4-BE49-F238E27FC236}">
              <a16:creationId xmlns:a16="http://schemas.microsoft.com/office/drawing/2014/main" id="{00000000-0008-0000-15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66675" y="10391776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39</xdr:row>
      <xdr:rowOff>0</xdr:rowOff>
    </xdr:from>
    <xdr:to>
      <xdr:col>0</xdr:col>
      <xdr:colOff>440263</xdr:colOff>
      <xdr:row>40</xdr:row>
      <xdr:rowOff>152400</xdr:rowOff>
    </xdr:to>
    <xdr:pic>
      <xdr:nvPicPr>
        <xdr:cNvPr id="83" name="Picture 2">
          <a:extLst>
            <a:ext uri="{FF2B5EF4-FFF2-40B4-BE49-F238E27FC236}">
              <a16:creationId xmlns:a16="http://schemas.microsoft.com/office/drawing/2014/main" id="{00000000-0008-0000-15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" y="137922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38</xdr:row>
          <xdr:rowOff>9591</xdr:rowOff>
        </xdr:from>
        <xdr:to>
          <xdr:col>16</xdr:col>
          <xdr:colOff>76191</xdr:colOff>
          <xdr:row>38</xdr:row>
          <xdr:rowOff>203596</xdr:rowOff>
        </xdr:to>
        <xdr:grpSp>
          <xdr:nvGrpSpPr>
            <xdr:cNvPr id="85" name="Gruppieren 84">
              <a:extLst>
                <a:ext uri="{FF2B5EF4-FFF2-40B4-BE49-F238E27FC236}">
                  <a16:creationId xmlns:a16="http://schemas.microsoft.com/office/drawing/2014/main" id="{00000000-0008-0000-1500-000055000000}"/>
                </a:ext>
              </a:extLst>
            </xdr:cNvPr>
            <xdr:cNvGrpSpPr/>
          </xdr:nvGrpSpPr>
          <xdr:grpSpPr>
            <a:xfrm>
              <a:off x="4417688" y="134436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10" name="Group Box 50" hidden="1">
                <a:extLst>
                  <a:ext uri="{63B3BB69-23CF-44E3-9099-C40C66FF867C}">
                    <a14:compatExt spid="_x0000_s399410"/>
                  </a:ext>
                  <a:ext uri="{FF2B5EF4-FFF2-40B4-BE49-F238E27FC236}">
                    <a16:creationId xmlns:a16="http://schemas.microsoft.com/office/drawing/2014/main" id="{00000000-0008-0000-1500-000032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11" name="Option Button 51" hidden="1">
                <a:extLst>
                  <a:ext uri="{63B3BB69-23CF-44E3-9099-C40C66FF867C}">
                    <a14:compatExt spid="_x0000_s399411"/>
                  </a:ext>
                  <a:ext uri="{FF2B5EF4-FFF2-40B4-BE49-F238E27FC236}">
                    <a16:creationId xmlns:a16="http://schemas.microsoft.com/office/drawing/2014/main" id="{00000000-0008-0000-1500-00003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2" name="Option Button 52" hidden="1">
                <a:extLst>
                  <a:ext uri="{63B3BB69-23CF-44E3-9099-C40C66FF867C}">
                    <a14:compatExt spid="_x0000_s399412"/>
                  </a:ext>
                  <a:ext uri="{FF2B5EF4-FFF2-40B4-BE49-F238E27FC236}">
                    <a16:creationId xmlns:a16="http://schemas.microsoft.com/office/drawing/2014/main" id="{00000000-0008-0000-1500-00003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3" name="Option Button 53" hidden="1">
                <a:extLst>
                  <a:ext uri="{63B3BB69-23CF-44E3-9099-C40C66FF867C}">
                    <a14:compatExt spid="_x0000_s399413"/>
                  </a:ext>
                  <a:ext uri="{FF2B5EF4-FFF2-40B4-BE49-F238E27FC236}">
                    <a16:creationId xmlns:a16="http://schemas.microsoft.com/office/drawing/2014/main" id="{00000000-0008-0000-1500-00003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4" name="Option Button 54" hidden="1">
                <a:extLst>
                  <a:ext uri="{63B3BB69-23CF-44E3-9099-C40C66FF867C}">
                    <a14:compatExt spid="_x0000_s399414"/>
                  </a:ext>
                  <a:ext uri="{FF2B5EF4-FFF2-40B4-BE49-F238E27FC236}">
                    <a16:creationId xmlns:a16="http://schemas.microsoft.com/office/drawing/2014/main" id="{00000000-0008-0000-1500-00003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5" name="Option Button 55" hidden="1">
                <a:extLst>
                  <a:ext uri="{63B3BB69-23CF-44E3-9099-C40C66FF867C}">
                    <a14:compatExt spid="_x0000_s399415"/>
                  </a:ext>
                  <a:ext uri="{FF2B5EF4-FFF2-40B4-BE49-F238E27FC236}">
                    <a16:creationId xmlns:a16="http://schemas.microsoft.com/office/drawing/2014/main" id="{00000000-0008-0000-1500-00003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43</xdr:row>
          <xdr:rowOff>19053</xdr:rowOff>
        </xdr:from>
        <xdr:to>
          <xdr:col>16</xdr:col>
          <xdr:colOff>76181</xdr:colOff>
          <xdr:row>43</xdr:row>
          <xdr:rowOff>194786</xdr:rowOff>
        </xdr:to>
        <xdr:grpSp>
          <xdr:nvGrpSpPr>
            <xdr:cNvPr id="94" name="Gruppieren 93">
              <a:extLst>
                <a:ext uri="{FF2B5EF4-FFF2-40B4-BE49-F238E27FC236}">
                  <a16:creationId xmlns:a16="http://schemas.microsoft.com/office/drawing/2014/main" id="{00000000-0008-0000-1500-00005E000000}"/>
                </a:ext>
              </a:extLst>
            </xdr:cNvPr>
            <xdr:cNvGrpSpPr/>
          </xdr:nvGrpSpPr>
          <xdr:grpSpPr>
            <a:xfrm>
              <a:off x="4417682" y="1523619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16" name="Group Box 56" hidden="1">
                <a:extLst>
                  <a:ext uri="{63B3BB69-23CF-44E3-9099-C40C66FF867C}">
                    <a14:compatExt spid="_x0000_s399416"/>
                  </a:ext>
                  <a:ext uri="{FF2B5EF4-FFF2-40B4-BE49-F238E27FC236}">
                    <a16:creationId xmlns:a16="http://schemas.microsoft.com/office/drawing/2014/main" id="{00000000-0008-0000-1500-000038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17" name="Option Button 57" hidden="1">
                <a:extLst>
                  <a:ext uri="{63B3BB69-23CF-44E3-9099-C40C66FF867C}">
                    <a14:compatExt spid="_x0000_s399417"/>
                  </a:ext>
                  <a:ext uri="{FF2B5EF4-FFF2-40B4-BE49-F238E27FC236}">
                    <a16:creationId xmlns:a16="http://schemas.microsoft.com/office/drawing/2014/main" id="{00000000-0008-0000-1500-000039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8" name="Option Button 58" hidden="1">
                <a:extLst>
                  <a:ext uri="{63B3BB69-23CF-44E3-9099-C40C66FF867C}">
                    <a14:compatExt spid="_x0000_s399418"/>
                  </a:ext>
                  <a:ext uri="{FF2B5EF4-FFF2-40B4-BE49-F238E27FC236}">
                    <a16:creationId xmlns:a16="http://schemas.microsoft.com/office/drawing/2014/main" id="{00000000-0008-0000-1500-00003A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9" name="Option Button 59" hidden="1">
                <a:extLst>
                  <a:ext uri="{63B3BB69-23CF-44E3-9099-C40C66FF867C}">
                    <a14:compatExt spid="_x0000_s399419"/>
                  </a:ext>
                  <a:ext uri="{FF2B5EF4-FFF2-40B4-BE49-F238E27FC236}">
                    <a16:creationId xmlns:a16="http://schemas.microsoft.com/office/drawing/2014/main" id="{00000000-0008-0000-1500-00003B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0" name="Option Button 60" hidden="1">
                <a:extLst>
                  <a:ext uri="{63B3BB69-23CF-44E3-9099-C40C66FF867C}">
                    <a14:compatExt spid="_x0000_s399420"/>
                  </a:ext>
                  <a:ext uri="{FF2B5EF4-FFF2-40B4-BE49-F238E27FC236}">
                    <a16:creationId xmlns:a16="http://schemas.microsoft.com/office/drawing/2014/main" id="{00000000-0008-0000-1500-00003C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1" name="Option Button 61" hidden="1">
                <a:extLst>
                  <a:ext uri="{63B3BB69-23CF-44E3-9099-C40C66FF867C}">
                    <a14:compatExt spid="_x0000_s399421"/>
                  </a:ext>
                  <a:ext uri="{FF2B5EF4-FFF2-40B4-BE49-F238E27FC236}">
                    <a16:creationId xmlns:a16="http://schemas.microsoft.com/office/drawing/2014/main" id="{00000000-0008-0000-1500-00003D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46</xdr:row>
          <xdr:rowOff>28578</xdr:rowOff>
        </xdr:from>
        <xdr:to>
          <xdr:col>16</xdr:col>
          <xdr:colOff>76181</xdr:colOff>
          <xdr:row>46</xdr:row>
          <xdr:rowOff>204311</xdr:rowOff>
        </xdr:to>
        <xdr:grpSp>
          <xdr:nvGrpSpPr>
            <xdr:cNvPr id="103" name="Gruppieren 102">
              <a:extLst>
                <a:ext uri="{FF2B5EF4-FFF2-40B4-BE49-F238E27FC236}">
                  <a16:creationId xmlns:a16="http://schemas.microsoft.com/office/drawing/2014/main" id="{00000000-0008-0000-1500-000067000000}"/>
                </a:ext>
              </a:extLst>
            </xdr:cNvPr>
            <xdr:cNvGrpSpPr/>
          </xdr:nvGrpSpPr>
          <xdr:grpSpPr>
            <a:xfrm>
              <a:off x="4417682" y="1643443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22" name="Group Box 62" hidden="1">
                <a:extLst>
                  <a:ext uri="{63B3BB69-23CF-44E3-9099-C40C66FF867C}">
                    <a14:compatExt spid="_x0000_s399422"/>
                  </a:ext>
                  <a:ext uri="{FF2B5EF4-FFF2-40B4-BE49-F238E27FC236}">
                    <a16:creationId xmlns:a16="http://schemas.microsoft.com/office/drawing/2014/main" id="{00000000-0008-0000-1500-00003E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23" name="Option Button 63" hidden="1">
                <a:extLst>
                  <a:ext uri="{63B3BB69-23CF-44E3-9099-C40C66FF867C}">
                    <a14:compatExt spid="_x0000_s399423"/>
                  </a:ext>
                  <a:ext uri="{FF2B5EF4-FFF2-40B4-BE49-F238E27FC236}">
                    <a16:creationId xmlns:a16="http://schemas.microsoft.com/office/drawing/2014/main" id="{00000000-0008-0000-1500-00003F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4" name="Option Button 64" hidden="1">
                <a:extLst>
                  <a:ext uri="{63B3BB69-23CF-44E3-9099-C40C66FF867C}">
                    <a14:compatExt spid="_x0000_s399424"/>
                  </a:ext>
                  <a:ext uri="{FF2B5EF4-FFF2-40B4-BE49-F238E27FC236}">
                    <a16:creationId xmlns:a16="http://schemas.microsoft.com/office/drawing/2014/main" id="{00000000-0008-0000-1500-000040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5" name="Option Button 65" hidden="1">
                <a:extLst>
                  <a:ext uri="{63B3BB69-23CF-44E3-9099-C40C66FF867C}">
                    <a14:compatExt spid="_x0000_s399425"/>
                  </a:ext>
                  <a:ext uri="{FF2B5EF4-FFF2-40B4-BE49-F238E27FC236}">
                    <a16:creationId xmlns:a16="http://schemas.microsoft.com/office/drawing/2014/main" id="{00000000-0008-0000-1500-000041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6" name="Option Button 66" hidden="1">
                <a:extLst>
                  <a:ext uri="{63B3BB69-23CF-44E3-9099-C40C66FF867C}">
                    <a14:compatExt spid="_x0000_s399426"/>
                  </a:ext>
                  <a:ext uri="{FF2B5EF4-FFF2-40B4-BE49-F238E27FC236}">
                    <a16:creationId xmlns:a16="http://schemas.microsoft.com/office/drawing/2014/main" id="{00000000-0008-0000-1500-000042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7" name="Option Button 67" hidden="1">
                <a:extLst>
                  <a:ext uri="{63B3BB69-23CF-44E3-9099-C40C66FF867C}">
                    <a14:compatExt spid="_x0000_s399427"/>
                  </a:ext>
                  <a:ext uri="{FF2B5EF4-FFF2-40B4-BE49-F238E27FC236}">
                    <a16:creationId xmlns:a16="http://schemas.microsoft.com/office/drawing/2014/main" id="{00000000-0008-0000-1500-000043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46</xdr:row>
      <xdr:rowOff>361950</xdr:rowOff>
    </xdr:from>
    <xdr:to>
      <xdr:col>1</xdr:col>
      <xdr:colOff>1</xdr:colOff>
      <xdr:row>48</xdr:row>
      <xdr:rowOff>190898</xdr:rowOff>
    </xdr:to>
    <xdr:pic>
      <xdr:nvPicPr>
        <xdr:cNvPr id="111" name="Picture 2">
          <a:extLst>
            <a:ext uri="{FF2B5EF4-FFF2-40B4-BE49-F238E27FC236}">
              <a16:creationId xmlns:a16="http://schemas.microsoft.com/office/drawing/2014/main" id="{00000000-0008-0000-1500-00006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8576" y="1675447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49</xdr:row>
          <xdr:rowOff>9591</xdr:rowOff>
        </xdr:from>
        <xdr:to>
          <xdr:col>16</xdr:col>
          <xdr:colOff>76191</xdr:colOff>
          <xdr:row>49</xdr:row>
          <xdr:rowOff>203596</xdr:rowOff>
        </xdr:to>
        <xdr:grpSp>
          <xdr:nvGrpSpPr>
            <xdr:cNvPr id="113" name="Gruppieren 112">
              <a:extLst>
                <a:ext uri="{FF2B5EF4-FFF2-40B4-BE49-F238E27FC236}">
                  <a16:creationId xmlns:a16="http://schemas.microsoft.com/office/drawing/2014/main" id="{00000000-0008-0000-1500-000071000000}"/>
                </a:ext>
              </a:extLst>
            </xdr:cNvPr>
            <xdr:cNvGrpSpPr/>
          </xdr:nvGrpSpPr>
          <xdr:grpSpPr>
            <a:xfrm>
              <a:off x="4417688" y="174060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28" name="Group Box 68" hidden="1">
                <a:extLst>
                  <a:ext uri="{63B3BB69-23CF-44E3-9099-C40C66FF867C}">
                    <a14:compatExt spid="_x0000_s399428"/>
                  </a:ext>
                  <a:ext uri="{FF2B5EF4-FFF2-40B4-BE49-F238E27FC236}">
                    <a16:creationId xmlns:a16="http://schemas.microsoft.com/office/drawing/2014/main" id="{00000000-0008-0000-1500-000044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29" name="Option Button 69" hidden="1">
                <a:extLst>
                  <a:ext uri="{63B3BB69-23CF-44E3-9099-C40C66FF867C}">
                    <a14:compatExt spid="_x0000_s399429"/>
                  </a:ext>
                  <a:ext uri="{FF2B5EF4-FFF2-40B4-BE49-F238E27FC236}">
                    <a16:creationId xmlns:a16="http://schemas.microsoft.com/office/drawing/2014/main" id="{00000000-0008-0000-1500-000045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0" name="Option Button 70" hidden="1">
                <a:extLst>
                  <a:ext uri="{63B3BB69-23CF-44E3-9099-C40C66FF867C}">
                    <a14:compatExt spid="_x0000_s399430"/>
                  </a:ext>
                  <a:ext uri="{FF2B5EF4-FFF2-40B4-BE49-F238E27FC236}">
                    <a16:creationId xmlns:a16="http://schemas.microsoft.com/office/drawing/2014/main" id="{00000000-0008-0000-1500-000046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1" name="Option Button 71" hidden="1">
                <a:extLst>
                  <a:ext uri="{63B3BB69-23CF-44E3-9099-C40C66FF867C}">
                    <a14:compatExt spid="_x0000_s399431"/>
                  </a:ext>
                  <a:ext uri="{FF2B5EF4-FFF2-40B4-BE49-F238E27FC236}">
                    <a16:creationId xmlns:a16="http://schemas.microsoft.com/office/drawing/2014/main" id="{00000000-0008-0000-1500-000047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2" name="Option Button 72" hidden="1">
                <a:extLst>
                  <a:ext uri="{63B3BB69-23CF-44E3-9099-C40C66FF867C}">
                    <a14:compatExt spid="_x0000_s399432"/>
                  </a:ext>
                  <a:ext uri="{FF2B5EF4-FFF2-40B4-BE49-F238E27FC236}">
                    <a16:creationId xmlns:a16="http://schemas.microsoft.com/office/drawing/2014/main" id="{00000000-0008-0000-1500-000048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3" name="Option Button 73" hidden="1">
                <a:extLst>
                  <a:ext uri="{63B3BB69-23CF-44E3-9099-C40C66FF867C}">
                    <a14:compatExt spid="_x0000_s399433"/>
                  </a:ext>
                  <a:ext uri="{FF2B5EF4-FFF2-40B4-BE49-F238E27FC236}">
                    <a16:creationId xmlns:a16="http://schemas.microsoft.com/office/drawing/2014/main" id="{00000000-0008-0000-1500-000049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50</xdr:row>
          <xdr:rowOff>66</xdr:rowOff>
        </xdr:from>
        <xdr:to>
          <xdr:col>16</xdr:col>
          <xdr:colOff>76191</xdr:colOff>
          <xdr:row>50</xdr:row>
          <xdr:rowOff>194071</xdr:rowOff>
        </xdr:to>
        <xdr:grpSp>
          <xdr:nvGrpSpPr>
            <xdr:cNvPr id="122" name="Gruppieren 121">
              <a:extLst>
                <a:ext uri="{FF2B5EF4-FFF2-40B4-BE49-F238E27FC236}">
                  <a16:creationId xmlns:a16="http://schemas.microsoft.com/office/drawing/2014/main" id="{00000000-0008-0000-1500-00007A000000}"/>
                </a:ext>
              </a:extLst>
            </xdr:cNvPr>
            <xdr:cNvGrpSpPr/>
          </xdr:nvGrpSpPr>
          <xdr:grpSpPr>
            <a:xfrm>
              <a:off x="4417688" y="1779276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34" name="Group Box 74" hidden="1">
                <a:extLst>
                  <a:ext uri="{63B3BB69-23CF-44E3-9099-C40C66FF867C}">
                    <a14:compatExt spid="_x0000_s399434"/>
                  </a:ext>
                  <a:ext uri="{FF2B5EF4-FFF2-40B4-BE49-F238E27FC236}">
                    <a16:creationId xmlns:a16="http://schemas.microsoft.com/office/drawing/2014/main" id="{00000000-0008-0000-1500-00004A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35" name="Option Button 75" hidden="1">
                <a:extLst>
                  <a:ext uri="{63B3BB69-23CF-44E3-9099-C40C66FF867C}">
                    <a14:compatExt spid="_x0000_s399435"/>
                  </a:ext>
                  <a:ext uri="{FF2B5EF4-FFF2-40B4-BE49-F238E27FC236}">
                    <a16:creationId xmlns:a16="http://schemas.microsoft.com/office/drawing/2014/main" id="{00000000-0008-0000-1500-00004B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6" name="Option Button 76" hidden="1">
                <a:extLst>
                  <a:ext uri="{63B3BB69-23CF-44E3-9099-C40C66FF867C}">
                    <a14:compatExt spid="_x0000_s399436"/>
                  </a:ext>
                  <a:ext uri="{FF2B5EF4-FFF2-40B4-BE49-F238E27FC236}">
                    <a16:creationId xmlns:a16="http://schemas.microsoft.com/office/drawing/2014/main" id="{00000000-0008-0000-1500-00004C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7" name="Option Button 77" hidden="1">
                <a:extLst>
                  <a:ext uri="{63B3BB69-23CF-44E3-9099-C40C66FF867C}">
                    <a14:compatExt spid="_x0000_s399437"/>
                  </a:ext>
                  <a:ext uri="{FF2B5EF4-FFF2-40B4-BE49-F238E27FC236}">
                    <a16:creationId xmlns:a16="http://schemas.microsoft.com/office/drawing/2014/main" id="{00000000-0008-0000-1500-00004D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8" name="Option Button 78" hidden="1">
                <a:extLst>
                  <a:ext uri="{63B3BB69-23CF-44E3-9099-C40C66FF867C}">
                    <a14:compatExt spid="_x0000_s399438"/>
                  </a:ext>
                  <a:ext uri="{FF2B5EF4-FFF2-40B4-BE49-F238E27FC236}">
                    <a16:creationId xmlns:a16="http://schemas.microsoft.com/office/drawing/2014/main" id="{00000000-0008-0000-1500-00004E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9" name="Option Button 79" hidden="1">
                <a:extLst>
                  <a:ext uri="{63B3BB69-23CF-44E3-9099-C40C66FF867C}">
                    <a14:compatExt spid="_x0000_s399439"/>
                  </a:ext>
                  <a:ext uri="{FF2B5EF4-FFF2-40B4-BE49-F238E27FC236}">
                    <a16:creationId xmlns:a16="http://schemas.microsoft.com/office/drawing/2014/main" id="{00000000-0008-0000-1500-00004F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54</xdr:row>
      <xdr:rowOff>180975</xdr:rowOff>
    </xdr:from>
    <xdr:to>
      <xdr:col>1</xdr:col>
      <xdr:colOff>9525</xdr:colOff>
      <xdr:row>56</xdr:row>
      <xdr:rowOff>227291</xdr:rowOff>
    </xdr:to>
    <xdr:pic>
      <xdr:nvPicPr>
        <xdr:cNvPr id="130" name="Picture 2">
          <a:extLst>
            <a:ext uri="{FF2B5EF4-FFF2-40B4-BE49-F238E27FC236}">
              <a16:creationId xmlns:a16="http://schemas.microsoft.com/office/drawing/2014/main" id="{00000000-0008-0000-1500-00008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28575" y="1957387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54</xdr:row>
          <xdr:rowOff>9591</xdr:rowOff>
        </xdr:from>
        <xdr:to>
          <xdr:col>16</xdr:col>
          <xdr:colOff>76191</xdr:colOff>
          <xdr:row>54</xdr:row>
          <xdr:rowOff>203596</xdr:rowOff>
        </xdr:to>
        <xdr:grpSp>
          <xdr:nvGrpSpPr>
            <xdr:cNvPr id="132" name="Gruppieren 131">
              <a:extLst>
                <a:ext uri="{FF2B5EF4-FFF2-40B4-BE49-F238E27FC236}">
                  <a16:creationId xmlns:a16="http://schemas.microsoft.com/office/drawing/2014/main" id="{00000000-0008-0000-1500-000084000000}"/>
                </a:ext>
              </a:extLst>
            </xdr:cNvPr>
            <xdr:cNvGrpSpPr/>
          </xdr:nvGrpSpPr>
          <xdr:grpSpPr>
            <a:xfrm>
              <a:off x="4417688" y="193872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40" name="Group Box 80" hidden="1">
                <a:extLst>
                  <a:ext uri="{63B3BB69-23CF-44E3-9099-C40C66FF867C}">
                    <a14:compatExt spid="_x0000_s399440"/>
                  </a:ext>
                  <a:ext uri="{FF2B5EF4-FFF2-40B4-BE49-F238E27FC236}">
                    <a16:creationId xmlns:a16="http://schemas.microsoft.com/office/drawing/2014/main" id="{00000000-0008-0000-1500-000050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1" name="Option Button 81" hidden="1">
                <a:extLst>
                  <a:ext uri="{63B3BB69-23CF-44E3-9099-C40C66FF867C}">
                    <a14:compatExt spid="_x0000_s399441"/>
                  </a:ext>
                  <a:ext uri="{FF2B5EF4-FFF2-40B4-BE49-F238E27FC236}">
                    <a16:creationId xmlns:a16="http://schemas.microsoft.com/office/drawing/2014/main" id="{00000000-0008-0000-1500-00005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2" name="Option Button 82" hidden="1">
                <a:extLst>
                  <a:ext uri="{63B3BB69-23CF-44E3-9099-C40C66FF867C}">
                    <a14:compatExt spid="_x0000_s399442"/>
                  </a:ext>
                  <a:ext uri="{FF2B5EF4-FFF2-40B4-BE49-F238E27FC236}">
                    <a16:creationId xmlns:a16="http://schemas.microsoft.com/office/drawing/2014/main" id="{00000000-0008-0000-1500-00005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3" name="Option Button 83" hidden="1">
                <a:extLst>
                  <a:ext uri="{63B3BB69-23CF-44E3-9099-C40C66FF867C}">
                    <a14:compatExt spid="_x0000_s399443"/>
                  </a:ext>
                  <a:ext uri="{FF2B5EF4-FFF2-40B4-BE49-F238E27FC236}">
                    <a16:creationId xmlns:a16="http://schemas.microsoft.com/office/drawing/2014/main" id="{00000000-0008-0000-1500-00005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4" name="Option Button 84" hidden="1">
                <a:extLst>
                  <a:ext uri="{63B3BB69-23CF-44E3-9099-C40C66FF867C}">
                    <a14:compatExt spid="_x0000_s399444"/>
                  </a:ext>
                  <a:ext uri="{FF2B5EF4-FFF2-40B4-BE49-F238E27FC236}">
                    <a16:creationId xmlns:a16="http://schemas.microsoft.com/office/drawing/2014/main" id="{00000000-0008-0000-1500-00005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5" name="Option Button 85" hidden="1">
                <a:extLst>
                  <a:ext uri="{63B3BB69-23CF-44E3-9099-C40C66FF867C}">
                    <a14:compatExt spid="_x0000_s399445"/>
                  </a:ext>
                  <a:ext uri="{FF2B5EF4-FFF2-40B4-BE49-F238E27FC236}">
                    <a16:creationId xmlns:a16="http://schemas.microsoft.com/office/drawing/2014/main" id="{00000000-0008-0000-1500-00005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56</xdr:row>
          <xdr:rowOff>28578</xdr:rowOff>
        </xdr:from>
        <xdr:to>
          <xdr:col>16</xdr:col>
          <xdr:colOff>76181</xdr:colOff>
          <xdr:row>56</xdr:row>
          <xdr:rowOff>204311</xdr:rowOff>
        </xdr:to>
        <xdr:grpSp>
          <xdr:nvGrpSpPr>
            <xdr:cNvPr id="141" name="Gruppieren 140">
              <a:extLst>
                <a:ext uri="{FF2B5EF4-FFF2-40B4-BE49-F238E27FC236}">
                  <a16:creationId xmlns:a16="http://schemas.microsoft.com/office/drawing/2014/main" id="{00000000-0008-0000-1500-00008D000000}"/>
                </a:ext>
              </a:extLst>
            </xdr:cNvPr>
            <xdr:cNvGrpSpPr/>
          </xdr:nvGrpSpPr>
          <xdr:grpSpPr>
            <a:xfrm>
              <a:off x="4417682" y="2000059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46" name="Group Box 86" hidden="1">
                <a:extLst>
                  <a:ext uri="{63B3BB69-23CF-44E3-9099-C40C66FF867C}">
                    <a14:compatExt spid="_x0000_s399446"/>
                  </a:ext>
                  <a:ext uri="{FF2B5EF4-FFF2-40B4-BE49-F238E27FC236}">
                    <a16:creationId xmlns:a16="http://schemas.microsoft.com/office/drawing/2014/main" id="{00000000-0008-0000-1500-000056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7" name="Option Button 87" hidden="1">
                <a:extLst>
                  <a:ext uri="{63B3BB69-23CF-44E3-9099-C40C66FF867C}">
                    <a14:compatExt spid="_x0000_s399447"/>
                  </a:ext>
                  <a:ext uri="{FF2B5EF4-FFF2-40B4-BE49-F238E27FC236}">
                    <a16:creationId xmlns:a16="http://schemas.microsoft.com/office/drawing/2014/main" id="{00000000-0008-0000-1500-000057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8" name="Option Button 88" hidden="1">
                <a:extLst>
                  <a:ext uri="{63B3BB69-23CF-44E3-9099-C40C66FF867C}">
                    <a14:compatExt spid="_x0000_s399448"/>
                  </a:ext>
                  <a:ext uri="{FF2B5EF4-FFF2-40B4-BE49-F238E27FC236}">
                    <a16:creationId xmlns:a16="http://schemas.microsoft.com/office/drawing/2014/main" id="{00000000-0008-0000-1500-000058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9" name="Option Button 89" hidden="1">
                <a:extLst>
                  <a:ext uri="{63B3BB69-23CF-44E3-9099-C40C66FF867C}">
                    <a14:compatExt spid="_x0000_s399449"/>
                  </a:ext>
                  <a:ext uri="{FF2B5EF4-FFF2-40B4-BE49-F238E27FC236}">
                    <a16:creationId xmlns:a16="http://schemas.microsoft.com/office/drawing/2014/main" id="{00000000-0008-0000-1500-000059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0" name="Option Button 90" hidden="1">
                <a:extLst>
                  <a:ext uri="{63B3BB69-23CF-44E3-9099-C40C66FF867C}">
                    <a14:compatExt spid="_x0000_s399450"/>
                  </a:ext>
                  <a:ext uri="{FF2B5EF4-FFF2-40B4-BE49-F238E27FC236}">
                    <a16:creationId xmlns:a16="http://schemas.microsoft.com/office/drawing/2014/main" id="{00000000-0008-0000-1500-00005A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1" name="Option Button 91" hidden="1">
                <a:extLst>
                  <a:ext uri="{63B3BB69-23CF-44E3-9099-C40C66FF867C}">
                    <a14:compatExt spid="_x0000_s399451"/>
                  </a:ext>
                  <a:ext uri="{FF2B5EF4-FFF2-40B4-BE49-F238E27FC236}">
                    <a16:creationId xmlns:a16="http://schemas.microsoft.com/office/drawing/2014/main" id="{00000000-0008-0000-1500-00005B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61</xdr:row>
          <xdr:rowOff>28578</xdr:rowOff>
        </xdr:from>
        <xdr:to>
          <xdr:col>16</xdr:col>
          <xdr:colOff>76181</xdr:colOff>
          <xdr:row>61</xdr:row>
          <xdr:rowOff>204311</xdr:rowOff>
        </xdr:to>
        <xdr:grpSp>
          <xdr:nvGrpSpPr>
            <xdr:cNvPr id="150" name="Gruppieren 149">
              <a:extLst>
                <a:ext uri="{FF2B5EF4-FFF2-40B4-BE49-F238E27FC236}">
                  <a16:creationId xmlns:a16="http://schemas.microsoft.com/office/drawing/2014/main" id="{00000000-0008-0000-1500-000096000000}"/>
                </a:ext>
              </a:extLst>
            </xdr:cNvPr>
            <xdr:cNvGrpSpPr/>
          </xdr:nvGrpSpPr>
          <xdr:grpSpPr>
            <a:xfrm>
              <a:off x="4417682" y="2198179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52" name="Group Box 92" hidden="1">
                <a:extLst>
                  <a:ext uri="{63B3BB69-23CF-44E3-9099-C40C66FF867C}">
                    <a14:compatExt spid="_x0000_s399452"/>
                  </a:ext>
                  <a:ext uri="{FF2B5EF4-FFF2-40B4-BE49-F238E27FC236}">
                    <a16:creationId xmlns:a16="http://schemas.microsoft.com/office/drawing/2014/main" id="{00000000-0008-0000-1500-00005C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53" name="Option Button 93" hidden="1">
                <a:extLst>
                  <a:ext uri="{63B3BB69-23CF-44E3-9099-C40C66FF867C}">
                    <a14:compatExt spid="_x0000_s399453"/>
                  </a:ext>
                  <a:ext uri="{FF2B5EF4-FFF2-40B4-BE49-F238E27FC236}">
                    <a16:creationId xmlns:a16="http://schemas.microsoft.com/office/drawing/2014/main" id="{00000000-0008-0000-1500-00005D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4" name="Option Button 94" hidden="1">
                <a:extLst>
                  <a:ext uri="{63B3BB69-23CF-44E3-9099-C40C66FF867C}">
                    <a14:compatExt spid="_x0000_s399454"/>
                  </a:ext>
                  <a:ext uri="{FF2B5EF4-FFF2-40B4-BE49-F238E27FC236}">
                    <a16:creationId xmlns:a16="http://schemas.microsoft.com/office/drawing/2014/main" id="{00000000-0008-0000-1500-00005E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5" name="Option Button 95" hidden="1">
                <a:extLst>
                  <a:ext uri="{63B3BB69-23CF-44E3-9099-C40C66FF867C}">
                    <a14:compatExt spid="_x0000_s399455"/>
                  </a:ext>
                  <a:ext uri="{FF2B5EF4-FFF2-40B4-BE49-F238E27FC236}">
                    <a16:creationId xmlns:a16="http://schemas.microsoft.com/office/drawing/2014/main" id="{00000000-0008-0000-1500-00005F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6" name="Option Button 96" hidden="1">
                <a:extLst>
                  <a:ext uri="{63B3BB69-23CF-44E3-9099-C40C66FF867C}">
                    <a14:compatExt spid="_x0000_s399456"/>
                  </a:ext>
                  <a:ext uri="{FF2B5EF4-FFF2-40B4-BE49-F238E27FC236}">
                    <a16:creationId xmlns:a16="http://schemas.microsoft.com/office/drawing/2014/main" id="{00000000-0008-0000-1500-000060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7" name="Option Button 97" hidden="1">
                <a:extLst>
                  <a:ext uri="{63B3BB69-23CF-44E3-9099-C40C66FF867C}">
                    <a14:compatExt spid="_x0000_s399457"/>
                  </a:ext>
                  <a:ext uri="{FF2B5EF4-FFF2-40B4-BE49-F238E27FC236}">
                    <a16:creationId xmlns:a16="http://schemas.microsoft.com/office/drawing/2014/main" id="{00000000-0008-0000-1500-000061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61</xdr:row>
      <xdr:rowOff>381001</xdr:rowOff>
    </xdr:from>
    <xdr:to>
      <xdr:col>1</xdr:col>
      <xdr:colOff>33068</xdr:colOff>
      <xdr:row>63</xdr:row>
      <xdr:rowOff>295276</xdr:rowOff>
    </xdr:to>
    <xdr:pic>
      <xdr:nvPicPr>
        <xdr:cNvPr id="158" name="Picture 2">
          <a:extLst>
            <a:ext uri="{FF2B5EF4-FFF2-40B4-BE49-F238E27FC236}">
              <a16:creationId xmlns:a16="http://schemas.microsoft.com/office/drawing/2014/main" id="{00000000-0008-0000-1500-00009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0" y="22374226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68</xdr:row>
      <xdr:rowOff>1</xdr:rowOff>
    </xdr:from>
    <xdr:to>
      <xdr:col>0</xdr:col>
      <xdr:colOff>455237</xdr:colOff>
      <xdr:row>69</xdr:row>
      <xdr:rowOff>161926</xdr:rowOff>
    </xdr:to>
    <xdr:pic>
      <xdr:nvPicPr>
        <xdr:cNvPr id="159" name="Picture 2">
          <a:extLst>
            <a:ext uri="{FF2B5EF4-FFF2-40B4-BE49-F238E27FC236}">
              <a16:creationId xmlns:a16="http://schemas.microsoft.com/office/drawing/2014/main" id="{00000000-0008-0000-1500-00009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" y="245935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69</xdr:row>
          <xdr:rowOff>28578</xdr:rowOff>
        </xdr:from>
        <xdr:to>
          <xdr:col>16</xdr:col>
          <xdr:colOff>76181</xdr:colOff>
          <xdr:row>69</xdr:row>
          <xdr:rowOff>204311</xdr:rowOff>
        </xdr:to>
        <xdr:grpSp>
          <xdr:nvGrpSpPr>
            <xdr:cNvPr id="161" name="Gruppieren 160">
              <a:extLst>
                <a:ext uri="{FF2B5EF4-FFF2-40B4-BE49-F238E27FC236}">
                  <a16:creationId xmlns:a16="http://schemas.microsoft.com/office/drawing/2014/main" id="{00000000-0008-0000-1500-0000A1000000}"/>
                </a:ext>
              </a:extLst>
            </xdr:cNvPr>
            <xdr:cNvGrpSpPr/>
          </xdr:nvGrpSpPr>
          <xdr:grpSpPr>
            <a:xfrm>
              <a:off x="4417682" y="2475547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58" name="Group Box 98" hidden="1">
                <a:extLst>
                  <a:ext uri="{63B3BB69-23CF-44E3-9099-C40C66FF867C}">
                    <a14:compatExt spid="_x0000_s399458"/>
                  </a:ext>
                  <a:ext uri="{FF2B5EF4-FFF2-40B4-BE49-F238E27FC236}">
                    <a16:creationId xmlns:a16="http://schemas.microsoft.com/office/drawing/2014/main" id="{00000000-0008-0000-1500-000062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59" name="Option Button 99" hidden="1">
                <a:extLst>
                  <a:ext uri="{63B3BB69-23CF-44E3-9099-C40C66FF867C}">
                    <a14:compatExt spid="_x0000_s399459"/>
                  </a:ext>
                  <a:ext uri="{FF2B5EF4-FFF2-40B4-BE49-F238E27FC236}">
                    <a16:creationId xmlns:a16="http://schemas.microsoft.com/office/drawing/2014/main" id="{00000000-0008-0000-1500-000063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0" name="Option Button 100" hidden="1">
                <a:extLst>
                  <a:ext uri="{63B3BB69-23CF-44E3-9099-C40C66FF867C}">
                    <a14:compatExt spid="_x0000_s399460"/>
                  </a:ext>
                  <a:ext uri="{FF2B5EF4-FFF2-40B4-BE49-F238E27FC236}">
                    <a16:creationId xmlns:a16="http://schemas.microsoft.com/office/drawing/2014/main" id="{00000000-0008-0000-1500-000064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1" name="Option Button 101" hidden="1">
                <a:extLst>
                  <a:ext uri="{63B3BB69-23CF-44E3-9099-C40C66FF867C}">
                    <a14:compatExt spid="_x0000_s399461"/>
                  </a:ext>
                  <a:ext uri="{FF2B5EF4-FFF2-40B4-BE49-F238E27FC236}">
                    <a16:creationId xmlns:a16="http://schemas.microsoft.com/office/drawing/2014/main" id="{00000000-0008-0000-1500-000065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2" name="Option Button 102" hidden="1">
                <a:extLst>
                  <a:ext uri="{63B3BB69-23CF-44E3-9099-C40C66FF867C}">
                    <a14:compatExt spid="_x0000_s399462"/>
                  </a:ext>
                  <a:ext uri="{FF2B5EF4-FFF2-40B4-BE49-F238E27FC236}">
                    <a16:creationId xmlns:a16="http://schemas.microsoft.com/office/drawing/2014/main" id="{00000000-0008-0000-1500-000066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3" name="Option Button 103" hidden="1">
                <a:extLst>
                  <a:ext uri="{63B3BB69-23CF-44E3-9099-C40C66FF867C}">
                    <a14:compatExt spid="_x0000_s399463"/>
                  </a:ext>
                  <a:ext uri="{FF2B5EF4-FFF2-40B4-BE49-F238E27FC236}">
                    <a16:creationId xmlns:a16="http://schemas.microsoft.com/office/drawing/2014/main" id="{00000000-0008-0000-1500-000067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76</xdr:row>
          <xdr:rowOff>28578</xdr:rowOff>
        </xdr:from>
        <xdr:to>
          <xdr:col>16</xdr:col>
          <xdr:colOff>76181</xdr:colOff>
          <xdr:row>76</xdr:row>
          <xdr:rowOff>204311</xdr:rowOff>
        </xdr:to>
        <xdr:grpSp>
          <xdr:nvGrpSpPr>
            <xdr:cNvPr id="170" name="Gruppieren 169">
              <a:extLst>
                <a:ext uri="{FF2B5EF4-FFF2-40B4-BE49-F238E27FC236}">
                  <a16:creationId xmlns:a16="http://schemas.microsoft.com/office/drawing/2014/main" id="{00000000-0008-0000-1500-0000AA000000}"/>
                </a:ext>
              </a:extLst>
            </xdr:cNvPr>
            <xdr:cNvGrpSpPr/>
          </xdr:nvGrpSpPr>
          <xdr:grpSpPr>
            <a:xfrm>
              <a:off x="4417682" y="2752915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464" name="Group Box 104" hidden="1">
                <a:extLst>
                  <a:ext uri="{63B3BB69-23CF-44E3-9099-C40C66FF867C}">
                    <a14:compatExt spid="_x0000_s399464"/>
                  </a:ext>
                  <a:ext uri="{FF2B5EF4-FFF2-40B4-BE49-F238E27FC236}">
                    <a16:creationId xmlns:a16="http://schemas.microsoft.com/office/drawing/2014/main" id="{00000000-0008-0000-1500-000068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65" name="Option Button 105" hidden="1">
                <a:extLst>
                  <a:ext uri="{63B3BB69-23CF-44E3-9099-C40C66FF867C}">
                    <a14:compatExt spid="_x0000_s399465"/>
                  </a:ext>
                  <a:ext uri="{FF2B5EF4-FFF2-40B4-BE49-F238E27FC236}">
                    <a16:creationId xmlns:a16="http://schemas.microsoft.com/office/drawing/2014/main" id="{00000000-0008-0000-1500-000069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6" name="Option Button 106" hidden="1">
                <a:extLst>
                  <a:ext uri="{63B3BB69-23CF-44E3-9099-C40C66FF867C}">
                    <a14:compatExt spid="_x0000_s399466"/>
                  </a:ext>
                  <a:ext uri="{FF2B5EF4-FFF2-40B4-BE49-F238E27FC236}">
                    <a16:creationId xmlns:a16="http://schemas.microsoft.com/office/drawing/2014/main" id="{00000000-0008-0000-1500-00006A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7" name="Option Button 107" hidden="1">
                <a:extLst>
                  <a:ext uri="{63B3BB69-23CF-44E3-9099-C40C66FF867C}">
                    <a14:compatExt spid="_x0000_s399467"/>
                  </a:ext>
                  <a:ext uri="{FF2B5EF4-FFF2-40B4-BE49-F238E27FC236}">
                    <a16:creationId xmlns:a16="http://schemas.microsoft.com/office/drawing/2014/main" id="{00000000-0008-0000-1500-00006B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8" name="Option Button 108" hidden="1">
                <a:extLst>
                  <a:ext uri="{63B3BB69-23CF-44E3-9099-C40C66FF867C}">
                    <a14:compatExt spid="_x0000_s399468"/>
                  </a:ext>
                  <a:ext uri="{FF2B5EF4-FFF2-40B4-BE49-F238E27FC236}">
                    <a16:creationId xmlns:a16="http://schemas.microsoft.com/office/drawing/2014/main" id="{00000000-0008-0000-1500-00006C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9" name="Option Button 109" hidden="1">
                <a:extLst>
                  <a:ext uri="{63B3BB69-23CF-44E3-9099-C40C66FF867C}">
                    <a14:compatExt spid="_x0000_s399469"/>
                  </a:ext>
                  <a:ext uri="{FF2B5EF4-FFF2-40B4-BE49-F238E27FC236}">
                    <a16:creationId xmlns:a16="http://schemas.microsoft.com/office/drawing/2014/main" id="{00000000-0008-0000-1500-00006D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66675</xdr:colOff>
      <xdr:row>77</xdr:row>
      <xdr:rowOff>0</xdr:rowOff>
    </xdr:from>
    <xdr:to>
      <xdr:col>0</xdr:col>
      <xdr:colOff>390675</xdr:colOff>
      <xdr:row>79</xdr:row>
      <xdr:rowOff>87340</xdr:rowOff>
    </xdr:to>
    <xdr:grpSp>
      <xdr:nvGrpSpPr>
        <xdr:cNvPr id="178" name="Gruppieren 17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500-0000B2000000}"/>
            </a:ext>
          </a:extLst>
        </xdr:cNvPr>
        <xdr:cNvGrpSpPr/>
      </xdr:nvGrpSpPr>
      <xdr:grpSpPr>
        <a:xfrm>
          <a:off x="66675" y="27896820"/>
          <a:ext cx="324000" cy="315940"/>
          <a:chOff x="66675" y="4972050"/>
          <a:chExt cx="324000" cy="325465"/>
        </a:xfrm>
      </xdr:grpSpPr>
      <xdr:sp macro="" textlink="">
        <xdr:nvSpPr>
          <xdr:cNvPr id="179" name="Rechteck 178">
            <a:extLst>
              <a:ext uri="{FF2B5EF4-FFF2-40B4-BE49-F238E27FC236}">
                <a16:creationId xmlns:a16="http://schemas.microsoft.com/office/drawing/2014/main" id="{00000000-0008-0000-1500-0000B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80" name="Pfeil nach oben 179">
            <a:extLst>
              <a:ext uri="{FF2B5EF4-FFF2-40B4-BE49-F238E27FC236}">
                <a16:creationId xmlns:a16="http://schemas.microsoft.com/office/drawing/2014/main" id="{00000000-0008-0000-1500-0000B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181" name="Gruppieren 180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1500-0000B500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182" name="Rechteck 181">
            <a:extLst>
              <a:ext uri="{FF2B5EF4-FFF2-40B4-BE49-F238E27FC236}">
                <a16:creationId xmlns:a16="http://schemas.microsoft.com/office/drawing/2014/main" id="{00000000-0008-0000-1500-0000B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3" name="Pfeil nach links 182">
            <a:extLst>
              <a:ext uri="{FF2B5EF4-FFF2-40B4-BE49-F238E27FC236}">
                <a16:creationId xmlns:a16="http://schemas.microsoft.com/office/drawing/2014/main" id="{00000000-0008-0000-1500-0000B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352424</xdr:colOff>
      <xdr:row>81</xdr:row>
      <xdr:rowOff>123826</xdr:rowOff>
    </xdr:from>
    <xdr:to>
      <xdr:col>20</xdr:col>
      <xdr:colOff>1876425</xdr:colOff>
      <xdr:row>114</xdr:row>
      <xdr:rowOff>66675</xdr:rowOff>
    </xdr:to>
    <xdr:graphicFrame macro="">
      <xdr:nvGraphicFramePr>
        <xdr:cNvPr id="184" name="Diagramm 183">
          <a:extLst>
            <a:ext uri="{FF2B5EF4-FFF2-40B4-BE49-F238E27FC236}">
              <a16:creationId xmlns:a16="http://schemas.microsoft.com/office/drawing/2014/main" id="{00000000-0008-0000-1500-0000B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3</xdr:col>
      <xdr:colOff>876301</xdr:colOff>
      <xdr:row>87</xdr:row>
      <xdr:rowOff>114301</xdr:rowOff>
    </xdr:from>
    <xdr:to>
      <xdr:col>4</xdr:col>
      <xdr:colOff>312362</xdr:colOff>
      <xdr:row>89</xdr:row>
      <xdr:rowOff>95251</xdr:rowOff>
    </xdr:to>
    <xdr:pic>
      <xdr:nvPicPr>
        <xdr:cNvPr id="185" name="Picture 2">
          <a:extLst>
            <a:ext uri="{FF2B5EF4-FFF2-40B4-BE49-F238E27FC236}">
              <a16:creationId xmlns:a16="http://schemas.microsoft.com/office/drawing/2014/main" id="{00000000-0008-0000-1500-0000B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600201" y="297751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79</xdr:row>
      <xdr:rowOff>66675</xdr:rowOff>
    </xdr:from>
    <xdr:to>
      <xdr:col>9</xdr:col>
      <xdr:colOff>63332</xdr:colOff>
      <xdr:row>82</xdr:row>
      <xdr:rowOff>28575</xdr:rowOff>
    </xdr:to>
    <xdr:pic>
      <xdr:nvPicPr>
        <xdr:cNvPr id="186" name="Picture 2">
          <a:extLst>
            <a:ext uri="{FF2B5EF4-FFF2-40B4-BE49-F238E27FC236}">
              <a16:creationId xmlns:a16="http://schemas.microsoft.com/office/drawing/2014/main" id="{00000000-0008-0000-1500-0000B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4362450" y="2829877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314325</xdr:colOff>
      <xdr:row>87</xdr:row>
      <xdr:rowOff>57150</xdr:rowOff>
    </xdr:from>
    <xdr:to>
      <xdr:col>20</xdr:col>
      <xdr:colOff>742950</xdr:colOff>
      <xdr:row>90</xdr:row>
      <xdr:rowOff>2198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id="{00000000-0008-0000-1500-0000B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7305675" y="29718000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981075</xdr:colOff>
      <xdr:row>96</xdr:row>
      <xdr:rowOff>47625</xdr:rowOff>
    </xdr:from>
    <xdr:to>
      <xdr:col>20</xdr:col>
      <xdr:colOff>1503045</xdr:colOff>
      <xdr:row>98</xdr:row>
      <xdr:rowOff>85725</xdr:rowOff>
    </xdr:to>
    <xdr:pic>
      <xdr:nvPicPr>
        <xdr:cNvPr id="188" name="Picture 2">
          <a:extLst>
            <a:ext uri="{FF2B5EF4-FFF2-40B4-BE49-F238E27FC236}">
              <a16:creationId xmlns:a16="http://schemas.microsoft.com/office/drawing/2014/main" id="{00000000-0008-0000-1500-0000B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7972425" y="31422975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819150</xdr:colOff>
      <xdr:row>106</xdr:row>
      <xdr:rowOff>19050</xdr:rowOff>
    </xdr:from>
    <xdr:to>
      <xdr:col>20</xdr:col>
      <xdr:colOff>1282065</xdr:colOff>
      <xdr:row>108</xdr:row>
      <xdr:rowOff>152400</xdr:rowOff>
    </xdr:to>
    <xdr:pic>
      <xdr:nvPicPr>
        <xdr:cNvPr id="189" name="Picture 2">
          <a:extLst>
            <a:ext uri="{FF2B5EF4-FFF2-40B4-BE49-F238E27FC236}">
              <a16:creationId xmlns:a16="http://schemas.microsoft.com/office/drawing/2014/main" id="{00000000-0008-0000-1500-0000B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7810500" y="33299400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200025</xdr:colOff>
      <xdr:row>113</xdr:row>
      <xdr:rowOff>47625</xdr:rowOff>
    </xdr:from>
    <xdr:to>
      <xdr:col>15</xdr:col>
      <xdr:colOff>192612</xdr:colOff>
      <xdr:row>116</xdr:row>
      <xdr:rowOff>9525</xdr:rowOff>
    </xdr:to>
    <xdr:pic>
      <xdr:nvPicPr>
        <xdr:cNvPr id="190" name="Picture 2">
          <a:extLst>
            <a:ext uri="{FF2B5EF4-FFF2-40B4-BE49-F238E27FC236}">
              <a16:creationId xmlns:a16="http://schemas.microsoft.com/office/drawing/2014/main" id="{00000000-0008-0000-1500-0000B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5886450" y="3466147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857250</xdr:colOff>
      <xdr:row>113</xdr:row>
      <xdr:rowOff>9525</xdr:rowOff>
    </xdr:from>
    <xdr:to>
      <xdr:col>4</xdr:col>
      <xdr:colOff>1295400</xdr:colOff>
      <xdr:row>116</xdr:row>
      <xdr:rowOff>48023</xdr:rowOff>
    </xdr:to>
    <xdr:pic>
      <xdr:nvPicPr>
        <xdr:cNvPr id="191" name="Picture 2">
          <a:extLst>
            <a:ext uri="{FF2B5EF4-FFF2-40B4-BE49-F238E27FC236}">
              <a16:creationId xmlns:a16="http://schemas.microsoft.com/office/drawing/2014/main" id="{00000000-0008-0000-1500-0000B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600325" y="3462337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609600</xdr:colOff>
      <xdr:row>105</xdr:row>
      <xdr:rowOff>171450</xdr:rowOff>
    </xdr:from>
    <xdr:to>
      <xdr:col>4</xdr:col>
      <xdr:colOff>38100</xdr:colOff>
      <xdr:row>109</xdr:row>
      <xdr:rowOff>55841</xdr:rowOff>
    </xdr:to>
    <xdr:pic>
      <xdr:nvPicPr>
        <xdr:cNvPr id="192" name="Picture 2">
          <a:extLst>
            <a:ext uri="{FF2B5EF4-FFF2-40B4-BE49-F238E27FC236}">
              <a16:creationId xmlns:a16="http://schemas.microsoft.com/office/drawing/2014/main" id="{00000000-0008-0000-1500-0000C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1333500" y="3326130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295275</xdr:colOff>
      <xdr:row>95</xdr:row>
      <xdr:rowOff>152400</xdr:rowOff>
    </xdr:from>
    <xdr:to>
      <xdr:col>3</xdr:col>
      <xdr:colOff>795068</xdr:colOff>
      <xdr:row>98</xdr:row>
      <xdr:rowOff>95250</xdr:rowOff>
    </xdr:to>
    <xdr:pic>
      <xdr:nvPicPr>
        <xdr:cNvPr id="193" name="Picture 2">
          <a:extLst>
            <a:ext uri="{FF2B5EF4-FFF2-40B4-BE49-F238E27FC236}">
              <a16:creationId xmlns:a16="http://schemas.microsoft.com/office/drawing/2014/main" id="{00000000-0008-0000-1500-0000C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1019175" y="31337250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114</xdr:row>
      <xdr:rowOff>19050</xdr:rowOff>
    </xdr:from>
    <xdr:to>
      <xdr:col>0</xdr:col>
      <xdr:colOff>390675</xdr:colOff>
      <xdr:row>116</xdr:row>
      <xdr:rowOff>144490</xdr:rowOff>
    </xdr:to>
    <xdr:grpSp>
      <xdr:nvGrpSpPr>
        <xdr:cNvPr id="194" name="Gruppieren 193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1500-0000C2000000}"/>
            </a:ext>
          </a:extLst>
        </xdr:cNvPr>
        <xdr:cNvGrpSpPr/>
      </xdr:nvGrpSpPr>
      <xdr:grpSpPr>
        <a:xfrm>
          <a:off x="66675" y="34453830"/>
          <a:ext cx="324000" cy="315940"/>
          <a:chOff x="66675" y="4972050"/>
          <a:chExt cx="324000" cy="325465"/>
        </a:xfrm>
      </xdr:grpSpPr>
      <xdr:sp macro="" textlink="">
        <xdr:nvSpPr>
          <xdr:cNvPr id="195" name="Rechteck 194">
            <a:extLst>
              <a:ext uri="{FF2B5EF4-FFF2-40B4-BE49-F238E27FC236}">
                <a16:creationId xmlns:a16="http://schemas.microsoft.com/office/drawing/2014/main" id="{00000000-0008-0000-1500-0000C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96" name="Pfeil nach oben 195">
            <a:extLst>
              <a:ext uri="{FF2B5EF4-FFF2-40B4-BE49-F238E27FC236}">
                <a16:creationId xmlns:a16="http://schemas.microsoft.com/office/drawing/2014/main" id="{00000000-0008-0000-1500-0000C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197" name="Gruppieren 196">
          <a:hlinkClick xmlns:r="http://schemas.openxmlformats.org/officeDocument/2006/relationships" r:id="rId7" tooltip="Graph"/>
          <a:extLst>
            <a:ext uri="{FF2B5EF4-FFF2-40B4-BE49-F238E27FC236}">
              <a16:creationId xmlns:a16="http://schemas.microsoft.com/office/drawing/2014/main" id="{00000000-0008-0000-1500-0000C5000000}"/>
            </a:ext>
          </a:extLst>
        </xdr:cNvPr>
        <xdr:cNvGrpSpPr/>
      </xdr:nvGrpSpPr>
      <xdr:grpSpPr>
        <a:xfrm>
          <a:off x="66675" y="1413510"/>
          <a:ext cx="324000" cy="317845"/>
          <a:chOff x="12382500" y="2152650"/>
          <a:chExt cx="324000" cy="325465"/>
        </a:xfrm>
      </xdr:grpSpPr>
      <xdr:sp macro="" textlink="">
        <xdr:nvSpPr>
          <xdr:cNvPr id="198" name="Rechteck 197">
            <a:extLst>
              <a:ext uri="{FF2B5EF4-FFF2-40B4-BE49-F238E27FC236}">
                <a16:creationId xmlns:a16="http://schemas.microsoft.com/office/drawing/2014/main" id="{00000000-0008-0000-1500-0000C6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199" name="Grafik 198">
            <a:extLst>
              <a:ext uri="{FF2B5EF4-FFF2-40B4-BE49-F238E27FC236}">
                <a16:creationId xmlns:a16="http://schemas.microsoft.com/office/drawing/2014/main" id="{00000000-0008-0000-1500-0000C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14</xdr:row>
          <xdr:rowOff>9633</xdr:rowOff>
        </xdr:from>
        <xdr:to>
          <xdr:col>16</xdr:col>
          <xdr:colOff>76191</xdr:colOff>
          <xdr:row>14</xdr:row>
          <xdr:rowOff>203638</xdr:rowOff>
        </xdr:to>
        <xdr:grpSp>
          <xdr:nvGrpSpPr>
            <xdr:cNvPr id="201" name="Gruppieren 200">
              <a:extLst>
                <a:ext uri="{FF2B5EF4-FFF2-40B4-BE49-F238E27FC236}">
                  <a16:creationId xmlns:a16="http://schemas.microsoft.com/office/drawing/2014/main" id="{00000000-0008-0000-1500-0000C9000000}"/>
                </a:ext>
              </a:extLst>
            </xdr:cNvPr>
            <xdr:cNvGrpSpPr/>
          </xdr:nvGrpSpPr>
          <xdr:grpSpPr>
            <a:xfrm>
              <a:off x="4417688" y="3773913"/>
              <a:ext cx="2295523" cy="194005"/>
              <a:chOff x="3581208" y="2105174"/>
              <a:chExt cx="2247895" cy="276225"/>
            </a:xfrm>
          </xdr:grpSpPr>
          <xdr:sp macro="" textlink="">
            <xdr:nvSpPr>
              <xdr:cNvPr id="399470" name="Group Box 110" hidden="1">
                <a:extLst>
                  <a:ext uri="{63B3BB69-23CF-44E3-9099-C40C66FF867C}">
                    <a14:compatExt spid="_x0000_s399470"/>
                  </a:ext>
                  <a:ext uri="{FF2B5EF4-FFF2-40B4-BE49-F238E27FC236}">
                    <a16:creationId xmlns:a16="http://schemas.microsoft.com/office/drawing/2014/main" id="{00000000-0008-0000-1500-00006E180600}"/>
                  </a:ext>
                </a:extLst>
              </xdr:cNvPr>
              <xdr:cNvSpPr/>
            </xdr:nvSpPr>
            <xdr:spPr bwMode="auto">
              <a:xfrm>
                <a:off x="3581208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71" name="Option Button 111" hidden="1">
                <a:extLst>
                  <a:ext uri="{63B3BB69-23CF-44E3-9099-C40C66FF867C}">
                    <a14:compatExt spid="_x0000_s399471"/>
                  </a:ext>
                  <a:ext uri="{FF2B5EF4-FFF2-40B4-BE49-F238E27FC236}">
                    <a16:creationId xmlns:a16="http://schemas.microsoft.com/office/drawing/2014/main" id="{00000000-0008-0000-1500-00006F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2" name="Option Button 112" hidden="1">
                <a:extLst>
                  <a:ext uri="{63B3BB69-23CF-44E3-9099-C40C66FF867C}">
                    <a14:compatExt spid="_x0000_s399472"/>
                  </a:ext>
                  <a:ext uri="{FF2B5EF4-FFF2-40B4-BE49-F238E27FC236}">
                    <a16:creationId xmlns:a16="http://schemas.microsoft.com/office/drawing/2014/main" id="{00000000-0008-0000-1500-000070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3" name="Option Button 113" hidden="1">
                <a:extLst>
                  <a:ext uri="{63B3BB69-23CF-44E3-9099-C40C66FF867C}">
                    <a14:compatExt spid="_x0000_s399473"/>
                  </a:ext>
                  <a:ext uri="{FF2B5EF4-FFF2-40B4-BE49-F238E27FC236}">
                    <a16:creationId xmlns:a16="http://schemas.microsoft.com/office/drawing/2014/main" id="{00000000-0008-0000-1500-000071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4" name="Option Button 114" hidden="1">
                <a:extLst>
                  <a:ext uri="{63B3BB69-23CF-44E3-9099-C40C66FF867C}">
                    <a14:compatExt spid="_x0000_s399474"/>
                  </a:ext>
                  <a:ext uri="{FF2B5EF4-FFF2-40B4-BE49-F238E27FC236}">
                    <a16:creationId xmlns:a16="http://schemas.microsoft.com/office/drawing/2014/main" id="{00000000-0008-0000-1500-000072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5" name="Option Button 115" hidden="1">
                <a:extLst>
                  <a:ext uri="{63B3BB69-23CF-44E3-9099-C40C66FF867C}">
                    <a14:compatExt spid="_x0000_s399475"/>
                  </a:ext>
                  <a:ext uri="{FF2B5EF4-FFF2-40B4-BE49-F238E27FC236}">
                    <a16:creationId xmlns:a16="http://schemas.microsoft.com/office/drawing/2014/main" id="{00000000-0008-0000-1500-000073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15</xdr:row>
          <xdr:rowOff>9633</xdr:rowOff>
        </xdr:from>
        <xdr:to>
          <xdr:col>16</xdr:col>
          <xdr:colOff>76191</xdr:colOff>
          <xdr:row>15</xdr:row>
          <xdr:rowOff>203638</xdr:rowOff>
        </xdr:to>
        <xdr:grpSp>
          <xdr:nvGrpSpPr>
            <xdr:cNvPr id="210" name="Gruppieren 209">
              <a:extLst>
                <a:ext uri="{FF2B5EF4-FFF2-40B4-BE49-F238E27FC236}">
                  <a16:creationId xmlns:a16="http://schemas.microsoft.com/office/drawing/2014/main" id="{00000000-0008-0000-1500-0000D2000000}"/>
                </a:ext>
              </a:extLst>
            </xdr:cNvPr>
            <xdr:cNvGrpSpPr/>
          </xdr:nvGrpSpPr>
          <xdr:grpSpPr>
            <a:xfrm>
              <a:off x="4417688" y="4170153"/>
              <a:ext cx="2295523" cy="194005"/>
              <a:chOff x="3581208" y="2105174"/>
              <a:chExt cx="2247895" cy="276225"/>
            </a:xfrm>
          </xdr:grpSpPr>
          <xdr:sp macro="" textlink="">
            <xdr:nvSpPr>
              <xdr:cNvPr id="399476" name="Group Box 116" hidden="1">
                <a:extLst>
                  <a:ext uri="{63B3BB69-23CF-44E3-9099-C40C66FF867C}">
                    <a14:compatExt spid="_x0000_s399476"/>
                  </a:ext>
                  <a:ext uri="{FF2B5EF4-FFF2-40B4-BE49-F238E27FC236}">
                    <a16:creationId xmlns:a16="http://schemas.microsoft.com/office/drawing/2014/main" id="{00000000-0008-0000-1500-000074180600}"/>
                  </a:ext>
                </a:extLst>
              </xdr:cNvPr>
              <xdr:cNvSpPr/>
            </xdr:nvSpPr>
            <xdr:spPr bwMode="auto">
              <a:xfrm>
                <a:off x="3581208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77" name="Option Button 117" hidden="1">
                <a:extLst>
                  <a:ext uri="{63B3BB69-23CF-44E3-9099-C40C66FF867C}">
                    <a14:compatExt spid="_x0000_s399477"/>
                  </a:ext>
                  <a:ext uri="{FF2B5EF4-FFF2-40B4-BE49-F238E27FC236}">
                    <a16:creationId xmlns:a16="http://schemas.microsoft.com/office/drawing/2014/main" id="{00000000-0008-0000-1500-000075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8" name="Option Button 118" hidden="1">
                <a:extLst>
                  <a:ext uri="{63B3BB69-23CF-44E3-9099-C40C66FF867C}">
                    <a14:compatExt spid="_x0000_s399478"/>
                  </a:ext>
                  <a:ext uri="{FF2B5EF4-FFF2-40B4-BE49-F238E27FC236}">
                    <a16:creationId xmlns:a16="http://schemas.microsoft.com/office/drawing/2014/main" id="{00000000-0008-0000-1500-000076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9" name="Option Button 119" hidden="1">
                <a:extLst>
                  <a:ext uri="{63B3BB69-23CF-44E3-9099-C40C66FF867C}">
                    <a14:compatExt spid="_x0000_s399479"/>
                  </a:ext>
                  <a:ext uri="{FF2B5EF4-FFF2-40B4-BE49-F238E27FC236}">
                    <a16:creationId xmlns:a16="http://schemas.microsoft.com/office/drawing/2014/main" id="{00000000-0008-0000-1500-000077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0" name="Option Button 120" hidden="1">
                <a:extLst>
                  <a:ext uri="{63B3BB69-23CF-44E3-9099-C40C66FF867C}">
                    <a14:compatExt spid="_x0000_s399480"/>
                  </a:ext>
                  <a:ext uri="{FF2B5EF4-FFF2-40B4-BE49-F238E27FC236}">
                    <a16:creationId xmlns:a16="http://schemas.microsoft.com/office/drawing/2014/main" id="{00000000-0008-0000-1500-000078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1" name="Option Button 121" hidden="1">
                <a:extLst>
                  <a:ext uri="{63B3BB69-23CF-44E3-9099-C40C66FF867C}">
                    <a14:compatExt spid="_x0000_s399481"/>
                  </a:ext>
                  <a:ext uri="{FF2B5EF4-FFF2-40B4-BE49-F238E27FC236}">
                    <a16:creationId xmlns:a16="http://schemas.microsoft.com/office/drawing/2014/main" id="{00000000-0008-0000-1500-000079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16</xdr:row>
          <xdr:rowOff>9633</xdr:rowOff>
        </xdr:from>
        <xdr:to>
          <xdr:col>16</xdr:col>
          <xdr:colOff>76191</xdr:colOff>
          <xdr:row>16</xdr:row>
          <xdr:rowOff>203638</xdr:rowOff>
        </xdr:to>
        <xdr:grpSp>
          <xdr:nvGrpSpPr>
            <xdr:cNvPr id="219" name="Gruppieren 218">
              <a:extLst>
                <a:ext uri="{FF2B5EF4-FFF2-40B4-BE49-F238E27FC236}">
                  <a16:creationId xmlns:a16="http://schemas.microsoft.com/office/drawing/2014/main" id="{00000000-0008-0000-1500-0000DB000000}"/>
                </a:ext>
              </a:extLst>
            </xdr:cNvPr>
            <xdr:cNvGrpSpPr/>
          </xdr:nvGrpSpPr>
          <xdr:grpSpPr>
            <a:xfrm>
              <a:off x="4417688" y="4566393"/>
              <a:ext cx="2295523" cy="194005"/>
              <a:chOff x="3581208" y="2105174"/>
              <a:chExt cx="2247895" cy="276225"/>
            </a:xfrm>
          </xdr:grpSpPr>
          <xdr:sp macro="" textlink="">
            <xdr:nvSpPr>
              <xdr:cNvPr id="399482" name="Group Box 122" hidden="1">
                <a:extLst>
                  <a:ext uri="{63B3BB69-23CF-44E3-9099-C40C66FF867C}">
                    <a14:compatExt spid="_x0000_s399482"/>
                  </a:ext>
                  <a:ext uri="{FF2B5EF4-FFF2-40B4-BE49-F238E27FC236}">
                    <a16:creationId xmlns:a16="http://schemas.microsoft.com/office/drawing/2014/main" id="{00000000-0008-0000-1500-00007A180600}"/>
                  </a:ext>
                </a:extLst>
              </xdr:cNvPr>
              <xdr:cNvSpPr/>
            </xdr:nvSpPr>
            <xdr:spPr bwMode="auto">
              <a:xfrm>
                <a:off x="3581208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83" name="Option Button 123" hidden="1">
                <a:extLst>
                  <a:ext uri="{63B3BB69-23CF-44E3-9099-C40C66FF867C}">
                    <a14:compatExt spid="_x0000_s399483"/>
                  </a:ext>
                  <a:ext uri="{FF2B5EF4-FFF2-40B4-BE49-F238E27FC236}">
                    <a16:creationId xmlns:a16="http://schemas.microsoft.com/office/drawing/2014/main" id="{00000000-0008-0000-1500-00007B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4" name="Option Button 124" hidden="1">
                <a:extLst>
                  <a:ext uri="{63B3BB69-23CF-44E3-9099-C40C66FF867C}">
                    <a14:compatExt spid="_x0000_s399484"/>
                  </a:ext>
                  <a:ext uri="{FF2B5EF4-FFF2-40B4-BE49-F238E27FC236}">
                    <a16:creationId xmlns:a16="http://schemas.microsoft.com/office/drawing/2014/main" id="{00000000-0008-0000-1500-00007C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5" name="Option Button 125" hidden="1">
                <a:extLst>
                  <a:ext uri="{63B3BB69-23CF-44E3-9099-C40C66FF867C}">
                    <a14:compatExt spid="_x0000_s399485"/>
                  </a:ext>
                  <a:ext uri="{FF2B5EF4-FFF2-40B4-BE49-F238E27FC236}">
                    <a16:creationId xmlns:a16="http://schemas.microsoft.com/office/drawing/2014/main" id="{00000000-0008-0000-1500-00007D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6" name="Option Button 126" hidden="1">
                <a:extLst>
                  <a:ext uri="{63B3BB69-23CF-44E3-9099-C40C66FF867C}">
                    <a14:compatExt spid="_x0000_s399486"/>
                  </a:ext>
                  <a:ext uri="{FF2B5EF4-FFF2-40B4-BE49-F238E27FC236}">
                    <a16:creationId xmlns:a16="http://schemas.microsoft.com/office/drawing/2014/main" id="{00000000-0008-0000-1500-00007E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7" name="Option Button 127" hidden="1">
                <a:extLst>
                  <a:ext uri="{63B3BB69-23CF-44E3-9099-C40C66FF867C}">
                    <a14:compatExt spid="_x0000_s399487"/>
                  </a:ext>
                  <a:ext uri="{FF2B5EF4-FFF2-40B4-BE49-F238E27FC236}">
                    <a16:creationId xmlns:a16="http://schemas.microsoft.com/office/drawing/2014/main" id="{00000000-0008-0000-1500-00007F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9</xdr:row>
      <xdr:rowOff>190500</xdr:rowOff>
    </xdr:from>
    <xdr:to>
      <xdr:col>20</xdr:col>
      <xdr:colOff>1037700</xdr:colOff>
      <xdr:row>11</xdr:row>
      <xdr:rowOff>341246</xdr:rowOff>
    </xdr:to>
    <xdr:sp macro="" textlink="">
      <xdr:nvSpPr>
        <xdr:cNvPr id="227" name="Rechteck 226">
          <a:extLst>
            <a:ext uri="{FF2B5EF4-FFF2-40B4-BE49-F238E27FC236}">
              <a16:creationId xmlns:a16="http://schemas.microsoft.com/office/drawing/2014/main" id="{00000000-0008-0000-1500-0000E3000000}"/>
            </a:ext>
          </a:extLst>
        </xdr:cNvPr>
        <xdr:cNvSpPr>
          <a:spLocks/>
        </xdr:cNvSpPr>
      </xdr:nvSpPr>
      <xdr:spPr>
        <a:xfrm>
          <a:off x="7334250" y="20097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9</xdr:row>
      <xdr:rowOff>190500</xdr:rowOff>
    </xdr:from>
    <xdr:to>
      <xdr:col>20</xdr:col>
      <xdr:colOff>1758286</xdr:colOff>
      <xdr:row>11</xdr:row>
      <xdr:rowOff>341246</xdr:rowOff>
    </xdr:to>
    <xdr:sp macro="" textlink="">
      <xdr:nvSpPr>
        <xdr:cNvPr id="228" name="Rechteck 227">
          <a:extLst>
            <a:ext uri="{FF2B5EF4-FFF2-40B4-BE49-F238E27FC236}">
              <a16:creationId xmlns:a16="http://schemas.microsoft.com/office/drawing/2014/main" id="{00000000-0008-0000-1500-0000E4000000}"/>
            </a:ext>
          </a:extLst>
        </xdr:cNvPr>
        <xdr:cNvSpPr>
          <a:spLocks/>
        </xdr:cNvSpPr>
      </xdr:nvSpPr>
      <xdr:spPr>
        <a:xfrm>
          <a:off x="8054836" y="20097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9</xdr:row>
      <xdr:rowOff>190500</xdr:rowOff>
    </xdr:from>
    <xdr:to>
      <xdr:col>20</xdr:col>
      <xdr:colOff>2478872</xdr:colOff>
      <xdr:row>11</xdr:row>
      <xdr:rowOff>341246</xdr:rowOff>
    </xdr:to>
    <xdr:sp macro="" textlink="">
      <xdr:nvSpPr>
        <xdr:cNvPr id="229" name="Rechteck 228">
          <a:extLst>
            <a:ext uri="{FF2B5EF4-FFF2-40B4-BE49-F238E27FC236}">
              <a16:creationId xmlns:a16="http://schemas.microsoft.com/office/drawing/2014/main" id="{00000000-0008-0000-1500-0000E5000000}"/>
            </a:ext>
          </a:extLst>
        </xdr:cNvPr>
        <xdr:cNvSpPr>
          <a:spLocks/>
        </xdr:cNvSpPr>
      </xdr:nvSpPr>
      <xdr:spPr>
        <a:xfrm>
          <a:off x="8775422" y="20097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11</xdr:row>
      <xdr:rowOff>381000</xdr:rowOff>
    </xdr:from>
    <xdr:to>
      <xdr:col>20</xdr:col>
      <xdr:colOff>1037700</xdr:colOff>
      <xdr:row>13</xdr:row>
      <xdr:rowOff>312671</xdr:rowOff>
    </xdr:to>
    <xdr:sp macro="" textlink="">
      <xdr:nvSpPr>
        <xdr:cNvPr id="230" name="Rechteck 229">
          <a:extLst>
            <a:ext uri="{FF2B5EF4-FFF2-40B4-BE49-F238E27FC236}">
              <a16:creationId xmlns:a16="http://schemas.microsoft.com/office/drawing/2014/main" id="{00000000-0008-0000-1500-0000E6000000}"/>
            </a:ext>
          </a:extLst>
        </xdr:cNvPr>
        <xdr:cNvSpPr>
          <a:spLocks/>
        </xdr:cNvSpPr>
      </xdr:nvSpPr>
      <xdr:spPr>
        <a:xfrm>
          <a:off x="7334250" y="28003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11</xdr:row>
      <xdr:rowOff>381000</xdr:rowOff>
    </xdr:from>
    <xdr:to>
      <xdr:col>20</xdr:col>
      <xdr:colOff>1758286</xdr:colOff>
      <xdr:row>13</xdr:row>
      <xdr:rowOff>312671</xdr:rowOff>
    </xdr:to>
    <xdr:sp macro="" textlink="">
      <xdr:nvSpPr>
        <xdr:cNvPr id="231" name="Rechteck 230">
          <a:extLst>
            <a:ext uri="{FF2B5EF4-FFF2-40B4-BE49-F238E27FC236}">
              <a16:creationId xmlns:a16="http://schemas.microsoft.com/office/drawing/2014/main" id="{00000000-0008-0000-1500-0000E7000000}"/>
            </a:ext>
          </a:extLst>
        </xdr:cNvPr>
        <xdr:cNvSpPr>
          <a:spLocks/>
        </xdr:cNvSpPr>
      </xdr:nvSpPr>
      <xdr:spPr>
        <a:xfrm>
          <a:off x="8054836" y="28003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11</xdr:row>
      <xdr:rowOff>381000</xdr:rowOff>
    </xdr:from>
    <xdr:to>
      <xdr:col>20</xdr:col>
      <xdr:colOff>2478872</xdr:colOff>
      <xdr:row>13</xdr:row>
      <xdr:rowOff>312671</xdr:rowOff>
    </xdr:to>
    <xdr:sp macro="" textlink="">
      <xdr:nvSpPr>
        <xdr:cNvPr id="232" name="Rechteck 231">
          <a:extLst>
            <a:ext uri="{FF2B5EF4-FFF2-40B4-BE49-F238E27FC236}">
              <a16:creationId xmlns:a16="http://schemas.microsoft.com/office/drawing/2014/main" id="{00000000-0008-0000-1500-0000E8000000}"/>
            </a:ext>
          </a:extLst>
        </xdr:cNvPr>
        <xdr:cNvSpPr>
          <a:spLocks/>
        </xdr:cNvSpPr>
      </xdr:nvSpPr>
      <xdr:spPr>
        <a:xfrm>
          <a:off x="8775422" y="28003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17</xdr:row>
      <xdr:rowOff>171450</xdr:rowOff>
    </xdr:from>
    <xdr:to>
      <xdr:col>20</xdr:col>
      <xdr:colOff>1037700</xdr:colOff>
      <xdr:row>19</xdr:row>
      <xdr:rowOff>322196</xdr:rowOff>
    </xdr:to>
    <xdr:sp macro="" textlink="">
      <xdr:nvSpPr>
        <xdr:cNvPr id="233" name="Rechteck 232">
          <a:extLst>
            <a:ext uri="{FF2B5EF4-FFF2-40B4-BE49-F238E27FC236}">
              <a16:creationId xmlns:a16="http://schemas.microsoft.com/office/drawing/2014/main" id="{00000000-0008-0000-1500-0000E9000000}"/>
            </a:ext>
          </a:extLst>
        </xdr:cNvPr>
        <xdr:cNvSpPr>
          <a:spLocks/>
        </xdr:cNvSpPr>
      </xdr:nvSpPr>
      <xdr:spPr>
        <a:xfrm>
          <a:off x="7334250" y="5010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17</xdr:row>
      <xdr:rowOff>171450</xdr:rowOff>
    </xdr:from>
    <xdr:to>
      <xdr:col>20</xdr:col>
      <xdr:colOff>1758286</xdr:colOff>
      <xdr:row>19</xdr:row>
      <xdr:rowOff>322196</xdr:rowOff>
    </xdr:to>
    <xdr:sp macro="" textlink="">
      <xdr:nvSpPr>
        <xdr:cNvPr id="234" name="Rechteck 233">
          <a:extLst>
            <a:ext uri="{FF2B5EF4-FFF2-40B4-BE49-F238E27FC236}">
              <a16:creationId xmlns:a16="http://schemas.microsoft.com/office/drawing/2014/main" id="{00000000-0008-0000-1500-0000EA000000}"/>
            </a:ext>
          </a:extLst>
        </xdr:cNvPr>
        <xdr:cNvSpPr>
          <a:spLocks/>
        </xdr:cNvSpPr>
      </xdr:nvSpPr>
      <xdr:spPr>
        <a:xfrm>
          <a:off x="8054836" y="5010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17</xdr:row>
      <xdr:rowOff>171450</xdr:rowOff>
    </xdr:from>
    <xdr:to>
      <xdr:col>20</xdr:col>
      <xdr:colOff>2478872</xdr:colOff>
      <xdr:row>19</xdr:row>
      <xdr:rowOff>322196</xdr:rowOff>
    </xdr:to>
    <xdr:sp macro="" textlink="">
      <xdr:nvSpPr>
        <xdr:cNvPr id="235" name="Rechteck 234">
          <a:extLst>
            <a:ext uri="{FF2B5EF4-FFF2-40B4-BE49-F238E27FC236}">
              <a16:creationId xmlns:a16="http://schemas.microsoft.com/office/drawing/2014/main" id="{00000000-0008-0000-1500-0000EB000000}"/>
            </a:ext>
          </a:extLst>
        </xdr:cNvPr>
        <xdr:cNvSpPr>
          <a:spLocks/>
        </xdr:cNvSpPr>
      </xdr:nvSpPr>
      <xdr:spPr>
        <a:xfrm>
          <a:off x="8775422" y="5010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19</xdr:row>
      <xdr:rowOff>361950</xdr:rowOff>
    </xdr:from>
    <xdr:to>
      <xdr:col>20</xdr:col>
      <xdr:colOff>1037700</xdr:colOff>
      <xdr:row>21</xdr:row>
      <xdr:rowOff>312671</xdr:rowOff>
    </xdr:to>
    <xdr:sp macro="" textlink="">
      <xdr:nvSpPr>
        <xdr:cNvPr id="236" name="Rechteck 235">
          <a:extLst>
            <a:ext uri="{FF2B5EF4-FFF2-40B4-BE49-F238E27FC236}">
              <a16:creationId xmlns:a16="http://schemas.microsoft.com/office/drawing/2014/main" id="{00000000-0008-0000-1500-0000EC000000}"/>
            </a:ext>
          </a:extLst>
        </xdr:cNvPr>
        <xdr:cNvSpPr>
          <a:spLocks/>
        </xdr:cNvSpPr>
      </xdr:nvSpPr>
      <xdr:spPr>
        <a:xfrm>
          <a:off x="7334250" y="58007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19</xdr:row>
      <xdr:rowOff>361950</xdr:rowOff>
    </xdr:from>
    <xdr:to>
      <xdr:col>20</xdr:col>
      <xdr:colOff>1758286</xdr:colOff>
      <xdr:row>21</xdr:row>
      <xdr:rowOff>312671</xdr:rowOff>
    </xdr:to>
    <xdr:sp macro="" textlink="">
      <xdr:nvSpPr>
        <xdr:cNvPr id="237" name="Rechteck 236">
          <a:extLst>
            <a:ext uri="{FF2B5EF4-FFF2-40B4-BE49-F238E27FC236}">
              <a16:creationId xmlns:a16="http://schemas.microsoft.com/office/drawing/2014/main" id="{00000000-0008-0000-1500-0000ED000000}"/>
            </a:ext>
          </a:extLst>
        </xdr:cNvPr>
        <xdr:cNvSpPr>
          <a:spLocks/>
        </xdr:cNvSpPr>
      </xdr:nvSpPr>
      <xdr:spPr>
        <a:xfrm>
          <a:off x="8054836" y="58007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19</xdr:row>
      <xdr:rowOff>361950</xdr:rowOff>
    </xdr:from>
    <xdr:to>
      <xdr:col>20</xdr:col>
      <xdr:colOff>2478872</xdr:colOff>
      <xdr:row>21</xdr:row>
      <xdr:rowOff>312671</xdr:rowOff>
    </xdr:to>
    <xdr:sp macro="" textlink="">
      <xdr:nvSpPr>
        <xdr:cNvPr id="238" name="Rechteck 237">
          <a:extLst>
            <a:ext uri="{FF2B5EF4-FFF2-40B4-BE49-F238E27FC236}">
              <a16:creationId xmlns:a16="http://schemas.microsoft.com/office/drawing/2014/main" id="{00000000-0008-0000-1500-0000EE000000}"/>
            </a:ext>
          </a:extLst>
        </xdr:cNvPr>
        <xdr:cNvSpPr>
          <a:spLocks/>
        </xdr:cNvSpPr>
      </xdr:nvSpPr>
      <xdr:spPr>
        <a:xfrm>
          <a:off x="8775422" y="58007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26</xdr:row>
      <xdr:rowOff>171450</xdr:rowOff>
    </xdr:from>
    <xdr:to>
      <xdr:col>20</xdr:col>
      <xdr:colOff>1037700</xdr:colOff>
      <xdr:row>28</xdr:row>
      <xdr:rowOff>322196</xdr:rowOff>
    </xdr:to>
    <xdr:sp macro="" textlink="">
      <xdr:nvSpPr>
        <xdr:cNvPr id="239" name="Rechteck 238">
          <a:extLst>
            <a:ext uri="{FF2B5EF4-FFF2-40B4-BE49-F238E27FC236}">
              <a16:creationId xmlns:a16="http://schemas.microsoft.com/office/drawing/2014/main" id="{00000000-0008-0000-1500-0000EF000000}"/>
            </a:ext>
          </a:extLst>
        </xdr:cNvPr>
        <xdr:cNvSpPr>
          <a:spLocks/>
        </xdr:cNvSpPr>
      </xdr:nvSpPr>
      <xdr:spPr>
        <a:xfrm>
          <a:off x="7334250" y="8410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26</xdr:row>
      <xdr:rowOff>171450</xdr:rowOff>
    </xdr:from>
    <xdr:to>
      <xdr:col>20</xdr:col>
      <xdr:colOff>1758286</xdr:colOff>
      <xdr:row>28</xdr:row>
      <xdr:rowOff>322196</xdr:rowOff>
    </xdr:to>
    <xdr:sp macro="" textlink="">
      <xdr:nvSpPr>
        <xdr:cNvPr id="240" name="Rechteck 239">
          <a:extLst>
            <a:ext uri="{FF2B5EF4-FFF2-40B4-BE49-F238E27FC236}">
              <a16:creationId xmlns:a16="http://schemas.microsoft.com/office/drawing/2014/main" id="{00000000-0008-0000-1500-0000F0000000}"/>
            </a:ext>
          </a:extLst>
        </xdr:cNvPr>
        <xdr:cNvSpPr>
          <a:spLocks/>
        </xdr:cNvSpPr>
      </xdr:nvSpPr>
      <xdr:spPr>
        <a:xfrm>
          <a:off x="8054836" y="8410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26</xdr:row>
      <xdr:rowOff>171450</xdr:rowOff>
    </xdr:from>
    <xdr:to>
      <xdr:col>20</xdr:col>
      <xdr:colOff>2478872</xdr:colOff>
      <xdr:row>28</xdr:row>
      <xdr:rowOff>322196</xdr:rowOff>
    </xdr:to>
    <xdr:sp macro="" textlink="">
      <xdr:nvSpPr>
        <xdr:cNvPr id="241" name="Rechteck 240">
          <a:extLst>
            <a:ext uri="{FF2B5EF4-FFF2-40B4-BE49-F238E27FC236}">
              <a16:creationId xmlns:a16="http://schemas.microsoft.com/office/drawing/2014/main" id="{00000000-0008-0000-1500-0000F1000000}"/>
            </a:ext>
          </a:extLst>
        </xdr:cNvPr>
        <xdr:cNvSpPr>
          <a:spLocks/>
        </xdr:cNvSpPr>
      </xdr:nvSpPr>
      <xdr:spPr>
        <a:xfrm>
          <a:off x="8775422" y="8410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28</xdr:row>
      <xdr:rowOff>361950</xdr:rowOff>
    </xdr:from>
    <xdr:to>
      <xdr:col>20</xdr:col>
      <xdr:colOff>1037700</xdr:colOff>
      <xdr:row>29</xdr:row>
      <xdr:rowOff>712721</xdr:rowOff>
    </xdr:to>
    <xdr:sp macro="" textlink="">
      <xdr:nvSpPr>
        <xdr:cNvPr id="242" name="Rechteck 241">
          <a:extLst>
            <a:ext uri="{FF2B5EF4-FFF2-40B4-BE49-F238E27FC236}">
              <a16:creationId xmlns:a16="http://schemas.microsoft.com/office/drawing/2014/main" id="{00000000-0008-0000-1500-0000F2000000}"/>
            </a:ext>
          </a:extLst>
        </xdr:cNvPr>
        <xdr:cNvSpPr>
          <a:spLocks/>
        </xdr:cNvSpPr>
      </xdr:nvSpPr>
      <xdr:spPr>
        <a:xfrm>
          <a:off x="7334250" y="9201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28</xdr:row>
      <xdr:rowOff>361950</xdr:rowOff>
    </xdr:from>
    <xdr:to>
      <xdr:col>20</xdr:col>
      <xdr:colOff>1758286</xdr:colOff>
      <xdr:row>29</xdr:row>
      <xdr:rowOff>712721</xdr:rowOff>
    </xdr:to>
    <xdr:sp macro="" textlink="">
      <xdr:nvSpPr>
        <xdr:cNvPr id="243" name="Rechteck 242">
          <a:extLst>
            <a:ext uri="{FF2B5EF4-FFF2-40B4-BE49-F238E27FC236}">
              <a16:creationId xmlns:a16="http://schemas.microsoft.com/office/drawing/2014/main" id="{00000000-0008-0000-1500-0000F3000000}"/>
            </a:ext>
          </a:extLst>
        </xdr:cNvPr>
        <xdr:cNvSpPr>
          <a:spLocks/>
        </xdr:cNvSpPr>
      </xdr:nvSpPr>
      <xdr:spPr>
        <a:xfrm>
          <a:off x="8054836" y="9201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28</xdr:row>
      <xdr:rowOff>361950</xdr:rowOff>
    </xdr:from>
    <xdr:to>
      <xdr:col>20</xdr:col>
      <xdr:colOff>2478872</xdr:colOff>
      <xdr:row>29</xdr:row>
      <xdr:rowOff>712721</xdr:rowOff>
    </xdr:to>
    <xdr:sp macro="" textlink="">
      <xdr:nvSpPr>
        <xdr:cNvPr id="244" name="Rechteck 243">
          <a:extLst>
            <a:ext uri="{FF2B5EF4-FFF2-40B4-BE49-F238E27FC236}">
              <a16:creationId xmlns:a16="http://schemas.microsoft.com/office/drawing/2014/main" id="{00000000-0008-0000-1500-0000F4000000}"/>
            </a:ext>
          </a:extLst>
        </xdr:cNvPr>
        <xdr:cNvSpPr>
          <a:spLocks/>
        </xdr:cNvSpPr>
      </xdr:nvSpPr>
      <xdr:spPr>
        <a:xfrm>
          <a:off x="8775422" y="9201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18</xdr:row>
          <xdr:rowOff>9591</xdr:rowOff>
        </xdr:from>
        <xdr:to>
          <xdr:col>16</xdr:col>
          <xdr:colOff>76191</xdr:colOff>
          <xdr:row>18</xdr:row>
          <xdr:rowOff>203596</xdr:rowOff>
        </xdr:to>
        <xdr:grpSp>
          <xdr:nvGrpSpPr>
            <xdr:cNvPr id="246" name="Gruppieren 245">
              <a:extLst>
                <a:ext uri="{FF2B5EF4-FFF2-40B4-BE49-F238E27FC236}">
                  <a16:creationId xmlns:a16="http://schemas.microsoft.com/office/drawing/2014/main" id="{00000000-0008-0000-1500-0000F6000000}"/>
                </a:ext>
              </a:extLst>
            </xdr:cNvPr>
            <xdr:cNvGrpSpPr/>
          </xdr:nvGrpSpPr>
          <xdr:grpSpPr>
            <a:xfrm>
              <a:off x="4417688" y="516071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88" name="Group Box 128" hidden="1">
                <a:extLst>
                  <a:ext uri="{63B3BB69-23CF-44E3-9099-C40C66FF867C}">
                    <a14:compatExt spid="_x0000_s399488"/>
                  </a:ext>
                  <a:ext uri="{FF2B5EF4-FFF2-40B4-BE49-F238E27FC236}">
                    <a16:creationId xmlns:a16="http://schemas.microsoft.com/office/drawing/2014/main" id="{00000000-0008-0000-1500-000080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89" name="Option Button 129" hidden="1">
                <a:extLst>
                  <a:ext uri="{63B3BB69-23CF-44E3-9099-C40C66FF867C}">
                    <a14:compatExt spid="_x0000_s399489"/>
                  </a:ext>
                  <a:ext uri="{FF2B5EF4-FFF2-40B4-BE49-F238E27FC236}">
                    <a16:creationId xmlns:a16="http://schemas.microsoft.com/office/drawing/2014/main" id="{00000000-0008-0000-1500-00008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0" name="Option Button 130" hidden="1">
                <a:extLst>
                  <a:ext uri="{63B3BB69-23CF-44E3-9099-C40C66FF867C}">
                    <a14:compatExt spid="_x0000_s399490"/>
                  </a:ext>
                  <a:ext uri="{FF2B5EF4-FFF2-40B4-BE49-F238E27FC236}">
                    <a16:creationId xmlns:a16="http://schemas.microsoft.com/office/drawing/2014/main" id="{00000000-0008-0000-1500-00008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1" name="Option Button 131" hidden="1">
                <a:extLst>
                  <a:ext uri="{63B3BB69-23CF-44E3-9099-C40C66FF867C}">
                    <a14:compatExt spid="_x0000_s399491"/>
                  </a:ext>
                  <a:ext uri="{FF2B5EF4-FFF2-40B4-BE49-F238E27FC236}">
                    <a16:creationId xmlns:a16="http://schemas.microsoft.com/office/drawing/2014/main" id="{00000000-0008-0000-1500-00008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2" name="Option Button 132" hidden="1">
                <a:extLst>
                  <a:ext uri="{63B3BB69-23CF-44E3-9099-C40C66FF867C}">
                    <a14:compatExt spid="_x0000_s399492"/>
                  </a:ext>
                  <a:ext uri="{FF2B5EF4-FFF2-40B4-BE49-F238E27FC236}">
                    <a16:creationId xmlns:a16="http://schemas.microsoft.com/office/drawing/2014/main" id="{00000000-0008-0000-1500-00008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3" name="Option Button 133" hidden="1">
                <a:extLst>
                  <a:ext uri="{63B3BB69-23CF-44E3-9099-C40C66FF867C}">
                    <a14:compatExt spid="_x0000_s399493"/>
                  </a:ext>
                  <a:ext uri="{FF2B5EF4-FFF2-40B4-BE49-F238E27FC236}">
                    <a16:creationId xmlns:a16="http://schemas.microsoft.com/office/drawing/2014/main" id="{00000000-0008-0000-1500-00008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19</xdr:row>
          <xdr:rowOff>9591</xdr:rowOff>
        </xdr:from>
        <xdr:to>
          <xdr:col>16</xdr:col>
          <xdr:colOff>76191</xdr:colOff>
          <xdr:row>19</xdr:row>
          <xdr:rowOff>203596</xdr:rowOff>
        </xdr:to>
        <xdr:grpSp>
          <xdr:nvGrpSpPr>
            <xdr:cNvPr id="255" name="Gruppieren 254">
              <a:extLst>
                <a:ext uri="{FF2B5EF4-FFF2-40B4-BE49-F238E27FC236}">
                  <a16:creationId xmlns:a16="http://schemas.microsoft.com/office/drawing/2014/main" id="{00000000-0008-0000-1500-0000FF000000}"/>
                </a:ext>
              </a:extLst>
            </xdr:cNvPr>
            <xdr:cNvGrpSpPr/>
          </xdr:nvGrpSpPr>
          <xdr:grpSpPr>
            <a:xfrm>
              <a:off x="4417688" y="55569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494" name="Group Box 134" hidden="1">
                <a:extLst>
                  <a:ext uri="{63B3BB69-23CF-44E3-9099-C40C66FF867C}">
                    <a14:compatExt spid="_x0000_s399494"/>
                  </a:ext>
                  <a:ext uri="{FF2B5EF4-FFF2-40B4-BE49-F238E27FC236}">
                    <a16:creationId xmlns:a16="http://schemas.microsoft.com/office/drawing/2014/main" id="{00000000-0008-0000-1500-000086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95" name="Option Button 135" hidden="1">
                <a:extLst>
                  <a:ext uri="{63B3BB69-23CF-44E3-9099-C40C66FF867C}">
                    <a14:compatExt spid="_x0000_s399495"/>
                  </a:ext>
                  <a:ext uri="{FF2B5EF4-FFF2-40B4-BE49-F238E27FC236}">
                    <a16:creationId xmlns:a16="http://schemas.microsoft.com/office/drawing/2014/main" id="{00000000-0008-0000-1500-00008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6" name="Option Button 136" hidden="1">
                <a:extLst>
                  <a:ext uri="{63B3BB69-23CF-44E3-9099-C40C66FF867C}">
                    <a14:compatExt spid="_x0000_s399496"/>
                  </a:ext>
                  <a:ext uri="{FF2B5EF4-FFF2-40B4-BE49-F238E27FC236}">
                    <a16:creationId xmlns:a16="http://schemas.microsoft.com/office/drawing/2014/main" id="{00000000-0008-0000-1500-00008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7" name="Option Button 137" hidden="1">
                <a:extLst>
                  <a:ext uri="{63B3BB69-23CF-44E3-9099-C40C66FF867C}">
                    <a14:compatExt spid="_x0000_s399497"/>
                  </a:ext>
                  <a:ext uri="{FF2B5EF4-FFF2-40B4-BE49-F238E27FC236}">
                    <a16:creationId xmlns:a16="http://schemas.microsoft.com/office/drawing/2014/main" id="{00000000-0008-0000-1500-00008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8" name="Option Button 138" hidden="1">
                <a:extLst>
                  <a:ext uri="{63B3BB69-23CF-44E3-9099-C40C66FF867C}">
                    <a14:compatExt spid="_x0000_s399498"/>
                  </a:ext>
                  <a:ext uri="{FF2B5EF4-FFF2-40B4-BE49-F238E27FC236}">
                    <a16:creationId xmlns:a16="http://schemas.microsoft.com/office/drawing/2014/main" id="{00000000-0008-0000-1500-00008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9" name="Option Button 139" hidden="1">
                <a:extLst>
                  <a:ext uri="{63B3BB69-23CF-44E3-9099-C40C66FF867C}">
                    <a14:compatExt spid="_x0000_s399499"/>
                  </a:ext>
                  <a:ext uri="{FF2B5EF4-FFF2-40B4-BE49-F238E27FC236}">
                    <a16:creationId xmlns:a16="http://schemas.microsoft.com/office/drawing/2014/main" id="{00000000-0008-0000-1500-00008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20</xdr:row>
          <xdr:rowOff>9591</xdr:rowOff>
        </xdr:from>
        <xdr:to>
          <xdr:col>16</xdr:col>
          <xdr:colOff>76191</xdr:colOff>
          <xdr:row>20</xdr:row>
          <xdr:rowOff>203596</xdr:rowOff>
        </xdr:to>
        <xdr:grpSp>
          <xdr:nvGrpSpPr>
            <xdr:cNvPr id="264" name="Gruppieren 263">
              <a:extLst>
                <a:ext uri="{FF2B5EF4-FFF2-40B4-BE49-F238E27FC236}">
                  <a16:creationId xmlns:a16="http://schemas.microsoft.com/office/drawing/2014/main" id="{00000000-0008-0000-1500-000008010000}"/>
                </a:ext>
              </a:extLst>
            </xdr:cNvPr>
            <xdr:cNvGrpSpPr/>
          </xdr:nvGrpSpPr>
          <xdr:grpSpPr>
            <a:xfrm>
              <a:off x="4417688" y="595319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00" name="Group Box 140" hidden="1">
                <a:extLst>
                  <a:ext uri="{63B3BB69-23CF-44E3-9099-C40C66FF867C}">
                    <a14:compatExt spid="_x0000_s399500"/>
                  </a:ext>
                  <a:ext uri="{FF2B5EF4-FFF2-40B4-BE49-F238E27FC236}">
                    <a16:creationId xmlns:a16="http://schemas.microsoft.com/office/drawing/2014/main" id="{00000000-0008-0000-1500-00008C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1" name="Option Button 141" hidden="1">
                <a:extLst>
                  <a:ext uri="{63B3BB69-23CF-44E3-9099-C40C66FF867C}">
                    <a14:compatExt spid="_x0000_s399501"/>
                  </a:ext>
                  <a:ext uri="{FF2B5EF4-FFF2-40B4-BE49-F238E27FC236}">
                    <a16:creationId xmlns:a16="http://schemas.microsoft.com/office/drawing/2014/main" id="{00000000-0008-0000-1500-00008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2" name="Option Button 142" hidden="1">
                <a:extLst>
                  <a:ext uri="{63B3BB69-23CF-44E3-9099-C40C66FF867C}">
                    <a14:compatExt spid="_x0000_s399502"/>
                  </a:ext>
                  <a:ext uri="{FF2B5EF4-FFF2-40B4-BE49-F238E27FC236}">
                    <a16:creationId xmlns:a16="http://schemas.microsoft.com/office/drawing/2014/main" id="{00000000-0008-0000-1500-00008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3" name="Option Button 143" hidden="1">
                <a:extLst>
                  <a:ext uri="{63B3BB69-23CF-44E3-9099-C40C66FF867C}">
                    <a14:compatExt spid="_x0000_s399503"/>
                  </a:ext>
                  <a:ext uri="{FF2B5EF4-FFF2-40B4-BE49-F238E27FC236}">
                    <a16:creationId xmlns:a16="http://schemas.microsoft.com/office/drawing/2014/main" id="{00000000-0008-0000-1500-00008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4" name="Option Button 144" hidden="1">
                <a:extLst>
                  <a:ext uri="{63B3BB69-23CF-44E3-9099-C40C66FF867C}">
                    <a14:compatExt spid="_x0000_s399504"/>
                  </a:ext>
                  <a:ext uri="{FF2B5EF4-FFF2-40B4-BE49-F238E27FC236}">
                    <a16:creationId xmlns:a16="http://schemas.microsoft.com/office/drawing/2014/main" id="{00000000-0008-0000-1500-00009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5" name="Option Button 145" hidden="1">
                <a:extLst>
                  <a:ext uri="{63B3BB69-23CF-44E3-9099-C40C66FF867C}">
                    <a14:compatExt spid="_x0000_s399505"/>
                  </a:ext>
                  <a:ext uri="{FF2B5EF4-FFF2-40B4-BE49-F238E27FC236}">
                    <a16:creationId xmlns:a16="http://schemas.microsoft.com/office/drawing/2014/main" id="{00000000-0008-0000-1500-00009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21</xdr:row>
          <xdr:rowOff>66</xdr:rowOff>
        </xdr:from>
        <xdr:to>
          <xdr:col>16</xdr:col>
          <xdr:colOff>76191</xdr:colOff>
          <xdr:row>21</xdr:row>
          <xdr:rowOff>194071</xdr:rowOff>
        </xdr:to>
        <xdr:grpSp>
          <xdr:nvGrpSpPr>
            <xdr:cNvPr id="273" name="Gruppieren 272">
              <a:extLst>
                <a:ext uri="{FF2B5EF4-FFF2-40B4-BE49-F238E27FC236}">
                  <a16:creationId xmlns:a16="http://schemas.microsoft.com/office/drawing/2014/main" id="{00000000-0008-0000-1500-000011010000}"/>
                </a:ext>
              </a:extLst>
            </xdr:cNvPr>
            <xdr:cNvGrpSpPr/>
          </xdr:nvGrpSpPr>
          <xdr:grpSpPr>
            <a:xfrm>
              <a:off x="4417688" y="633990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06" name="Group Box 146" hidden="1">
                <a:extLst>
                  <a:ext uri="{63B3BB69-23CF-44E3-9099-C40C66FF867C}">
                    <a14:compatExt spid="_x0000_s399506"/>
                  </a:ext>
                  <a:ext uri="{FF2B5EF4-FFF2-40B4-BE49-F238E27FC236}">
                    <a16:creationId xmlns:a16="http://schemas.microsoft.com/office/drawing/2014/main" id="{00000000-0008-0000-1500-000092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7" name="Option Button 147" hidden="1">
                <a:extLst>
                  <a:ext uri="{63B3BB69-23CF-44E3-9099-C40C66FF867C}">
                    <a14:compatExt spid="_x0000_s399507"/>
                  </a:ext>
                  <a:ext uri="{FF2B5EF4-FFF2-40B4-BE49-F238E27FC236}">
                    <a16:creationId xmlns:a16="http://schemas.microsoft.com/office/drawing/2014/main" id="{00000000-0008-0000-1500-00009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8" name="Option Button 148" hidden="1">
                <a:extLst>
                  <a:ext uri="{63B3BB69-23CF-44E3-9099-C40C66FF867C}">
                    <a14:compatExt spid="_x0000_s399508"/>
                  </a:ext>
                  <a:ext uri="{FF2B5EF4-FFF2-40B4-BE49-F238E27FC236}">
                    <a16:creationId xmlns:a16="http://schemas.microsoft.com/office/drawing/2014/main" id="{00000000-0008-0000-1500-00009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9" name="Option Button 149" hidden="1">
                <a:extLst>
                  <a:ext uri="{63B3BB69-23CF-44E3-9099-C40C66FF867C}">
                    <a14:compatExt spid="_x0000_s399509"/>
                  </a:ext>
                  <a:ext uri="{FF2B5EF4-FFF2-40B4-BE49-F238E27FC236}">
                    <a16:creationId xmlns:a16="http://schemas.microsoft.com/office/drawing/2014/main" id="{00000000-0008-0000-1500-00009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0" name="Option Button 150" hidden="1">
                <a:extLst>
                  <a:ext uri="{63B3BB69-23CF-44E3-9099-C40C66FF867C}">
                    <a14:compatExt spid="_x0000_s399510"/>
                  </a:ext>
                  <a:ext uri="{FF2B5EF4-FFF2-40B4-BE49-F238E27FC236}">
                    <a16:creationId xmlns:a16="http://schemas.microsoft.com/office/drawing/2014/main" id="{00000000-0008-0000-1500-00009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1" name="Option Button 151" hidden="1">
                <a:extLst>
                  <a:ext uri="{63B3BB69-23CF-44E3-9099-C40C66FF867C}">
                    <a14:compatExt spid="_x0000_s399511"/>
                  </a:ext>
                  <a:ext uri="{FF2B5EF4-FFF2-40B4-BE49-F238E27FC236}">
                    <a16:creationId xmlns:a16="http://schemas.microsoft.com/office/drawing/2014/main" id="{00000000-0008-0000-1500-00009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22</xdr:row>
          <xdr:rowOff>66</xdr:rowOff>
        </xdr:from>
        <xdr:to>
          <xdr:col>16</xdr:col>
          <xdr:colOff>76191</xdr:colOff>
          <xdr:row>22</xdr:row>
          <xdr:rowOff>194071</xdr:rowOff>
        </xdr:to>
        <xdr:grpSp>
          <xdr:nvGrpSpPr>
            <xdr:cNvPr id="282" name="Gruppieren 281">
              <a:extLst>
                <a:ext uri="{FF2B5EF4-FFF2-40B4-BE49-F238E27FC236}">
                  <a16:creationId xmlns:a16="http://schemas.microsoft.com/office/drawing/2014/main" id="{00000000-0008-0000-1500-00001A010000}"/>
                </a:ext>
              </a:extLst>
            </xdr:cNvPr>
            <xdr:cNvGrpSpPr/>
          </xdr:nvGrpSpPr>
          <xdr:grpSpPr>
            <a:xfrm>
              <a:off x="4417688" y="673614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12" name="Group Box 152" hidden="1">
                <a:extLst>
                  <a:ext uri="{63B3BB69-23CF-44E3-9099-C40C66FF867C}">
                    <a14:compatExt spid="_x0000_s399512"/>
                  </a:ext>
                  <a:ext uri="{FF2B5EF4-FFF2-40B4-BE49-F238E27FC236}">
                    <a16:creationId xmlns:a16="http://schemas.microsoft.com/office/drawing/2014/main" id="{00000000-0008-0000-1500-000098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13" name="Option Button 153" hidden="1">
                <a:extLst>
                  <a:ext uri="{63B3BB69-23CF-44E3-9099-C40C66FF867C}">
                    <a14:compatExt spid="_x0000_s399513"/>
                  </a:ext>
                  <a:ext uri="{FF2B5EF4-FFF2-40B4-BE49-F238E27FC236}">
                    <a16:creationId xmlns:a16="http://schemas.microsoft.com/office/drawing/2014/main" id="{00000000-0008-0000-1500-00009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4" name="Option Button 154" hidden="1">
                <a:extLst>
                  <a:ext uri="{63B3BB69-23CF-44E3-9099-C40C66FF867C}">
                    <a14:compatExt spid="_x0000_s399514"/>
                  </a:ext>
                  <a:ext uri="{FF2B5EF4-FFF2-40B4-BE49-F238E27FC236}">
                    <a16:creationId xmlns:a16="http://schemas.microsoft.com/office/drawing/2014/main" id="{00000000-0008-0000-1500-00009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5" name="Option Button 155" hidden="1">
                <a:extLst>
                  <a:ext uri="{63B3BB69-23CF-44E3-9099-C40C66FF867C}">
                    <a14:compatExt spid="_x0000_s399515"/>
                  </a:ext>
                  <a:ext uri="{FF2B5EF4-FFF2-40B4-BE49-F238E27FC236}">
                    <a16:creationId xmlns:a16="http://schemas.microsoft.com/office/drawing/2014/main" id="{00000000-0008-0000-1500-00009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6" name="Option Button 156" hidden="1">
                <a:extLst>
                  <a:ext uri="{63B3BB69-23CF-44E3-9099-C40C66FF867C}">
                    <a14:compatExt spid="_x0000_s399516"/>
                  </a:ext>
                  <a:ext uri="{FF2B5EF4-FFF2-40B4-BE49-F238E27FC236}">
                    <a16:creationId xmlns:a16="http://schemas.microsoft.com/office/drawing/2014/main" id="{00000000-0008-0000-1500-00009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7" name="Option Button 157" hidden="1">
                <a:extLst>
                  <a:ext uri="{63B3BB69-23CF-44E3-9099-C40C66FF867C}">
                    <a14:compatExt spid="_x0000_s399517"/>
                  </a:ext>
                  <a:ext uri="{FF2B5EF4-FFF2-40B4-BE49-F238E27FC236}">
                    <a16:creationId xmlns:a16="http://schemas.microsoft.com/office/drawing/2014/main" id="{00000000-0008-0000-1500-00009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9</xdr:row>
      <xdr:rowOff>85724</xdr:rowOff>
    </xdr:from>
    <xdr:to>
      <xdr:col>21</xdr:col>
      <xdr:colOff>133349</xdr:colOff>
      <xdr:row>14</xdr:row>
      <xdr:rowOff>219074</xdr:rowOff>
    </xdr:to>
    <xdr:graphicFrame macro="">
      <xdr:nvGraphicFramePr>
        <xdr:cNvPr id="290" name="Diagramm 289">
          <a:extLst>
            <a:ext uri="{FF2B5EF4-FFF2-40B4-BE49-F238E27FC236}">
              <a16:creationId xmlns:a16="http://schemas.microsoft.com/office/drawing/2014/main" id="{00000000-0008-0000-1500-00002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57150</xdr:colOff>
      <xdr:row>17</xdr:row>
      <xdr:rowOff>66674</xdr:rowOff>
    </xdr:from>
    <xdr:to>
      <xdr:col>21</xdr:col>
      <xdr:colOff>133349</xdr:colOff>
      <xdr:row>22</xdr:row>
      <xdr:rowOff>219074</xdr:rowOff>
    </xdr:to>
    <xdr:graphicFrame macro="">
      <xdr:nvGraphicFramePr>
        <xdr:cNvPr id="291" name="Diagramm 290">
          <a:extLst>
            <a:ext uri="{FF2B5EF4-FFF2-40B4-BE49-F238E27FC236}">
              <a16:creationId xmlns:a16="http://schemas.microsoft.com/office/drawing/2014/main" id="{00000000-0008-0000-1500-00002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27</xdr:row>
          <xdr:rowOff>19016</xdr:rowOff>
        </xdr:from>
        <xdr:to>
          <xdr:col>16</xdr:col>
          <xdr:colOff>76191</xdr:colOff>
          <xdr:row>27</xdr:row>
          <xdr:rowOff>188312</xdr:rowOff>
        </xdr:to>
        <xdr:grpSp>
          <xdr:nvGrpSpPr>
            <xdr:cNvPr id="293" name="Gruppieren 292">
              <a:extLst>
                <a:ext uri="{FF2B5EF4-FFF2-40B4-BE49-F238E27FC236}">
                  <a16:creationId xmlns:a16="http://schemas.microsoft.com/office/drawing/2014/main" id="{00000000-0008-0000-1500-000025010000}"/>
                </a:ext>
              </a:extLst>
            </xdr:cNvPr>
            <xdr:cNvGrpSpPr/>
          </xdr:nvGrpSpPr>
          <xdr:grpSpPr>
            <a:xfrm>
              <a:off x="4417688" y="8538176"/>
              <a:ext cx="2295523" cy="169296"/>
              <a:chOff x="3581208" y="2104501"/>
              <a:chExt cx="2247895" cy="276225"/>
            </a:xfrm>
          </xdr:grpSpPr>
          <xdr:sp macro="" textlink="">
            <xdr:nvSpPr>
              <xdr:cNvPr id="399518" name="Group Box 158" hidden="1">
                <a:extLst>
                  <a:ext uri="{63B3BB69-23CF-44E3-9099-C40C66FF867C}">
                    <a14:compatExt spid="_x0000_s399518"/>
                  </a:ext>
                  <a:ext uri="{FF2B5EF4-FFF2-40B4-BE49-F238E27FC236}">
                    <a16:creationId xmlns:a16="http://schemas.microsoft.com/office/drawing/2014/main" id="{00000000-0008-0000-1500-00009E180600}"/>
                  </a:ext>
                </a:extLst>
              </xdr:cNvPr>
              <xdr:cNvSpPr/>
            </xdr:nvSpPr>
            <xdr:spPr bwMode="auto">
              <a:xfrm>
                <a:off x="3581208" y="2104501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19" name="Option Button 159" hidden="1">
                <a:extLst>
                  <a:ext uri="{63B3BB69-23CF-44E3-9099-C40C66FF867C}">
                    <a14:compatExt spid="_x0000_s399519"/>
                  </a:ext>
                  <a:ext uri="{FF2B5EF4-FFF2-40B4-BE49-F238E27FC236}">
                    <a16:creationId xmlns:a16="http://schemas.microsoft.com/office/drawing/2014/main" id="{00000000-0008-0000-1500-00009F180600}"/>
                  </a:ext>
                </a:extLst>
              </xdr:cNvPr>
              <xdr:cNvSpPr/>
            </xdr:nvSpPr>
            <xdr:spPr bwMode="auto">
              <a:xfrm>
                <a:off x="370522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0" name="Option Button 160" hidden="1">
                <a:extLst>
                  <a:ext uri="{63B3BB69-23CF-44E3-9099-C40C66FF867C}">
                    <a14:compatExt spid="_x0000_s399520"/>
                  </a:ext>
                  <a:ext uri="{FF2B5EF4-FFF2-40B4-BE49-F238E27FC236}">
                    <a16:creationId xmlns:a16="http://schemas.microsoft.com/office/drawing/2014/main" id="{00000000-0008-0000-1500-0000A0180600}"/>
                  </a:ext>
                </a:extLst>
              </xdr:cNvPr>
              <xdr:cNvSpPr/>
            </xdr:nvSpPr>
            <xdr:spPr bwMode="auto">
              <a:xfrm>
                <a:off x="414337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1" name="Option Button 161" hidden="1">
                <a:extLst>
                  <a:ext uri="{63B3BB69-23CF-44E3-9099-C40C66FF867C}">
                    <a14:compatExt spid="_x0000_s399521"/>
                  </a:ext>
                  <a:ext uri="{FF2B5EF4-FFF2-40B4-BE49-F238E27FC236}">
                    <a16:creationId xmlns:a16="http://schemas.microsoft.com/office/drawing/2014/main" id="{00000000-0008-0000-1500-0000A1180600}"/>
                  </a:ext>
                </a:extLst>
              </xdr:cNvPr>
              <xdr:cNvSpPr/>
            </xdr:nvSpPr>
            <xdr:spPr bwMode="auto">
              <a:xfrm>
                <a:off x="458152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2" name="Option Button 162" hidden="1">
                <a:extLst>
                  <a:ext uri="{63B3BB69-23CF-44E3-9099-C40C66FF867C}">
                    <a14:compatExt spid="_x0000_s399522"/>
                  </a:ext>
                  <a:ext uri="{FF2B5EF4-FFF2-40B4-BE49-F238E27FC236}">
                    <a16:creationId xmlns:a16="http://schemas.microsoft.com/office/drawing/2014/main" id="{00000000-0008-0000-1500-0000A2180600}"/>
                  </a:ext>
                </a:extLst>
              </xdr:cNvPr>
              <xdr:cNvSpPr/>
            </xdr:nvSpPr>
            <xdr:spPr bwMode="auto">
              <a:xfrm>
                <a:off x="501967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3" name="Option Button 163" hidden="1">
                <a:extLst>
                  <a:ext uri="{63B3BB69-23CF-44E3-9099-C40C66FF867C}">
                    <a14:compatExt spid="_x0000_s399523"/>
                  </a:ext>
                  <a:ext uri="{FF2B5EF4-FFF2-40B4-BE49-F238E27FC236}">
                    <a16:creationId xmlns:a16="http://schemas.microsoft.com/office/drawing/2014/main" id="{00000000-0008-0000-1500-0000A3180600}"/>
                  </a:ext>
                </a:extLst>
              </xdr:cNvPr>
              <xdr:cNvSpPr/>
            </xdr:nvSpPr>
            <xdr:spPr bwMode="auto">
              <a:xfrm>
                <a:off x="5457824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28</xdr:row>
          <xdr:rowOff>9491</xdr:rowOff>
        </xdr:from>
        <xdr:to>
          <xdr:col>16</xdr:col>
          <xdr:colOff>76191</xdr:colOff>
          <xdr:row>28</xdr:row>
          <xdr:rowOff>178787</xdr:rowOff>
        </xdr:to>
        <xdr:grpSp>
          <xdr:nvGrpSpPr>
            <xdr:cNvPr id="302" name="Gruppieren 301">
              <a:extLst>
                <a:ext uri="{FF2B5EF4-FFF2-40B4-BE49-F238E27FC236}">
                  <a16:creationId xmlns:a16="http://schemas.microsoft.com/office/drawing/2014/main" id="{00000000-0008-0000-1500-00002E010000}"/>
                </a:ext>
              </a:extLst>
            </xdr:cNvPr>
            <xdr:cNvGrpSpPr/>
          </xdr:nvGrpSpPr>
          <xdr:grpSpPr>
            <a:xfrm>
              <a:off x="4417688" y="8924891"/>
              <a:ext cx="2295523" cy="169296"/>
              <a:chOff x="3581208" y="2104501"/>
              <a:chExt cx="2247895" cy="276225"/>
            </a:xfrm>
          </xdr:grpSpPr>
          <xdr:sp macro="" textlink="">
            <xdr:nvSpPr>
              <xdr:cNvPr id="399524" name="Group Box 164" hidden="1">
                <a:extLst>
                  <a:ext uri="{63B3BB69-23CF-44E3-9099-C40C66FF867C}">
                    <a14:compatExt spid="_x0000_s399524"/>
                  </a:ext>
                  <a:ext uri="{FF2B5EF4-FFF2-40B4-BE49-F238E27FC236}">
                    <a16:creationId xmlns:a16="http://schemas.microsoft.com/office/drawing/2014/main" id="{00000000-0008-0000-1500-0000A4180600}"/>
                  </a:ext>
                </a:extLst>
              </xdr:cNvPr>
              <xdr:cNvSpPr/>
            </xdr:nvSpPr>
            <xdr:spPr bwMode="auto">
              <a:xfrm>
                <a:off x="3581208" y="2104501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25" name="Option Button 165" hidden="1">
                <a:extLst>
                  <a:ext uri="{63B3BB69-23CF-44E3-9099-C40C66FF867C}">
                    <a14:compatExt spid="_x0000_s399525"/>
                  </a:ext>
                  <a:ext uri="{FF2B5EF4-FFF2-40B4-BE49-F238E27FC236}">
                    <a16:creationId xmlns:a16="http://schemas.microsoft.com/office/drawing/2014/main" id="{00000000-0008-0000-1500-0000A5180600}"/>
                  </a:ext>
                </a:extLst>
              </xdr:cNvPr>
              <xdr:cNvSpPr/>
            </xdr:nvSpPr>
            <xdr:spPr bwMode="auto">
              <a:xfrm>
                <a:off x="370522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6" name="Option Button 166" hidden="1">
                <a:extLst>
                  <a:ext uri="{63B3BB69-23CF-44E3-9099-C40C66FF867C}">
                    <a14:compatExt spid="_x0000_s399526"/>
                  </a:ext>
                  <a:ext uri="{FF2B5EF4-FFF2-40B4-BE49-F238E27FC236}">
                    <a16:creationId xmlns:a16="http://schemas.microsoft.com/office/drawing/2014/main" id="{00000000-0008-0000-1500-0000A6180600}"/>
                  </a:ext>
                </a:extLst>
              </xdr:cNvPr>
              <xdr:cNvSpPr/>
            </xdr:nvSpPr>
            <xdr:spPr bwMode="auto">
              <a:xfrm>
                <a:off x="4143376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7" name="Option Button 167" hidden="1">
                <a:extLst>
                  <a:ext uri="{63B3BB69-23CF-44E3-9099-C40C66FF867C}">
                    <a14:compatExt spid="_x0000_s399527"/>
                  </a:ext>
                  <a:ext uri="{FF2B5EF4-FFF2-40B4-BE49-F238E27FC236}">
                    <a16:creationId xmlns:a16="http://schemas.microsoft.com/office/drawing/2014/main" id="{00000000-0008-0000-1500-0000A7180600}"/>
                  </a:ext>
                </a:extLst>
              </xdr:cNvPr>
              <xdr:cNvSpPr/>
            </xdr:nvSpPr>
            <xdr:spPr bwMode="auto">
              <a:xfrm>
                <a:off x="458152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8" name="Option Button 168" hidden="1">
                <a:extLst>
                  <a:ext uri="{63B3BB69-23CF-44E3-9099-C40C66FF867C}">
                    <a14:compatExt spid="_x0000_s399528"/>
                  </a:ext>
                  <a:ext uri="{FF2B5EF4-FFF2-40B4-BE49-F238E27FC236}">
                    <a16:creationId xmlns:a16="http://schemas.microsoft.com/office/drawing/2014/main" id="{00000000-0008-0000-1500-0000A8180600}"/>
                  </a:ext>
                </a:extLst>
              </xdr:cNvPr>
              <xdr:cNvSpPr/>
            </xdr:nvSpPr>
            <xdr:spPr bwMode="auto">
              <a:xfrm>
                <a:off x="5019675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9" name="Option Button 169" hidden="1">
                <a:extLst>
                  <a:ext uri="{63B3BB69-23CF-44E3-9099-C40C66FF867C}">
                    <a14:compatExt spid="_x0000_s399529"/>
                  </a:ext>
                  <a:ext uri="{FF2B5EF4-FFF2-40B4-BE49-F238E27FC236}">
                    <a16:creationId xmlns:a16="http://schemas.microsoft.com/office/drawing/2014/main" id="{00000000-0008-0000-1500-0000A9180600}"/>
                  </a:ext>
                </a:extLst>
              </xdr:cNvPr>
              <xdr:cNvSpPr/>
            </xdr:nvSpPr>
            <xdr:spPr bwMode="auto">
              <a:xfrm>
                <a:off x="5457824" y="2152671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30</xdr:row>
      <xdr:rowOff>180975</xdr:rowOff>
    </xdr:from>
    <xdr:to>
      <xdr:col>20</xdr:col>
      <xdr:colOff>1037700</xdr:colOff>
      <xdr:row>32</xdr:row>
      <xdr:rowOff>331721</xdr:rowOff>
    </xdr:to>
    <xdr:sp macro="" textlink="">
      <xdr:nvSpPr>
        <xdr:cNvPr id="310" name="Rechteck 309">
          <a:extLst>
            <a:ext uri="{FF2B5EF4-FFF2-40B4-BE49-F238E27FC236}">
              <a16:creationId xmlns:a16="http://schemas.microsoft.com/office/drawing/2014/main" id="{00000000-0008-0000-1500-000036010000}"/>
            </a:ext>
          </a:extLst>
        </xdr:cNvPr>
        <xdr:cNvSpPr>
          <a:spLocks/>
        </xdr:cNvSpPr>
      </xdr:nvSpPr>
      <xdr:spPr>
        <a:xfrm>
          <a:off x="7334250" y="105727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30</xdr:row>
      <xdr:rowOff>180975</xdr:rowOff>
    </xdr:from>
    <xdr:to>
      <xdr:col>20</xdr:col>
      <xdr:colOff>1758286</xdr:colOff>
      <xdr:row>32</xdr:row>
      <xdr:rowOff>331721</xdr:rowOff>
    </xdr:to>
    <xdr:sp macro="" textlink="">
      <xdr:nvSpPr>
        <xdr:cNvPr id="311" name="Rechteck 310">
          <a:extLst>
            <a:ext uri="{FF2B5EF4-FFF2-40B4-BE49-F238E27FC236}">
              <a16:creationId xmlns:a16="http://schemas.microsoft.com/office/drawing/2014/main" id="{00000000-0008-0000-1500-000037010000}"/>
            </a:ext>
          </a:extLst>
        </xdr:cNvPr>
        <xdr:cNvSpPr>
          <a:spLocks/>
        </xdr:cNvSpPr>
      </xdr:nvSpPr>
      <xdr:spPr>
        <a:xfrm>
          <a:off x="8054836" y="105727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30</xdr:row>
      <xdr:rowOff>180975</xdr:rowOff>
    </xdr:from>
    <xdr:to>
      <xdr:col>20</xdr:col>
      <xdr:colOff>2478872</xdr:colOff>
      <xdr:row>32</xdr:row>
      <xdr:rowOff>331721</xdr:rowOff>
    </xdr:to>
    <xdr:sp macro="" textlink="">
      <xdr:nvSpPr>
        <xdr:cNvPr id="312" name="Rechteck 311">
          <a:extLst>
            <a:ext uri="{FF2B5EF4-FFF2-40B4-BE49-F238E27FC236}">
              <a16:creationId xmlns:a16="http://schemas.microsoft.com/office/drawing/2014/main" id="{00000000-0008-0000-1500-000038010000}"/>
            </a:ext>
          </a:extLst>
        </xdr:cNvPr>
        <xdr:cNvSpPr>
          <a:spLocks/>
        </xdr:cNvSpPr>
      </xdr:nvSpPr>
      <xdr:spPr>
        <a:xfrm>
          <a:off x="8775422" y="105727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32</xdr:row>
      <xdr:rowOff>371475</xdr:rowOff>
    </xdr:from>
    <xdr:to>
      <xdr:col>20</xdr:col>
      <xdr:colOff>1037700</xdr:colOff>
      <xdr:row>34</xdr:row>
      <xdr:rowOff>322196</xdr:rowOff>
    </xdr:to>
    <xdr:sp macro="" textlink="">
      <xdr:nvSpPr>
        <xdr:cNvPr id="313" name="Rechteck 312">
          <a:extLst>
            <a:ext uri="{FF2B5EF4-FFF2-40B4-BE49-F238E27FC236}">
              <a16:creationId xmlns:a16="http://schemas.microsoft.com/office/drawing/2014/main" id="{00000000-0008-0000-1500-000039010000}"/>
            </a:ext>
          </a:extLst>
        </xdr:cNvPr>
        <xdr:cNvSpPr>
          <a:spLocks/>
        </xdr:cNvSpPr>
      </xdr:nvSpPr>
      <xdr:spPr>
        <a:xfrm>
          <a:off x="7334250" y="113633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32</xdr:row>
      <xdr:rowOff>371475</xdr:rowOff>
    </xdr:from>
    <xdr:to>
      <xdr:col>20</xdr:col>
      <xdr:colOff>1758286</xdr:colOff>
      <xdr:row>34</xdr:row>
      <xdr:rowOff>322196</xdr:rowOff>
    </xdr:to>
    <xdr:sp macro="" textlink="">
      <xdr:nvSpPr>
        <xdr:cNvPr id="314" name="Rechteck 313">
          <a:extLst>
            <a:ext uri="{FF2B5EF4-FFF2-40B4-BE49-F238E27FC236}">
              <a16:creationId xmlns:a16="http://schemas.microsoft.com/office/drawing/2014/main" id="{00000000-0008-0000-1500-00003A010000}"/>
            </a:ext>
          </a:extLst>
        </xdr:cNvPr>
        <xdr:cNvSpPr>
          <a:spLocks/>
        </xdr:cNvSpPr>
      </xdr:nvSpPr>
      <xdr:spPr>
        <a:xfrm>
          <a:off x="8054836" y="113633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32</xdr:row>
      <xdr:rowOff>371475</xdr:rowOff>
    </xdr:from>
    <xdr:to>
      <xdr:col>20</xdr:col>
      <xdr:colOff>2478872</xdr:colOff>
      <xdr:row>34</xdr:row>
      <xdr:rowOff>322196</xdr:rowOff>
    </xdr:to>
    <xdr:sp macro="" textlink="">
      <xdr:nvSpPr>
        <xdr:cNvPr id="315" name="Rechteck 314">
          <a:extLst>
            <a:ext uri="{FF2B5EF4-FFF2-40B4-BE49-F238E27FC236}">
              <a16:creationId xmlns:a16="http://schemas.microsoft.com/office/drawing/2014/main" id="{00000000-0008-0000-1500-00003B010000}"/>
            </a:ext>
          </a:extLst>
        </xdr:cNvPr>
        <xdr:cNvSpPr>
          <a:spLocks/>
        </xdr:cNvSpPr>
      </xdr:nvSpPr>
      <xdr:spPr>
        <a:xfrm>
          <a:off x="8775422" y="113633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57150</xdr:colOff>
      <xdr:row>26</xdr:row>
      <xdr:rowOff>66674</xdr:rowOff>
    </xdr:from>
    <xdr:to>
      <xdr:col>21</xdr:col>
      <xdr:colOff>133349</xdr:colOff>
      <xdr:row>29</xdr:row>
      <xdr:rowOff>1019174</xdr:rowOff>
    </xdr:to>
    <xdr:graphicFrame macro="">
      <xdr:nvGraphicFramePr>
        <xdr:cNvPr id="316" name="Diagramm 315">
          <a:extLst>
            <a:ext uri="{FF2B5EF4-FFF2-40B4-BE49-F238E27FC236}">
              <a16:creationId xmlns:a16="http://schemas.microsoft.com/office/drawing/2014/main" id="{00000000-0008-0000-1500-00003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342900</xdr:colOff>
      <xdr:row>39</xdr:row>
      <xdr:rowOff>171450</xdr:rowOff>
    </xdr:from>
    <xdr:to>
      <xdr:col>20</xdr:col>
      <xdr:colOff>1037700</xdr:colOff>
      <xdr:row>41</xdr:row>
      <xdr:rowOff>322196</xdr:rowOff>
    </xdr:to>
    <xdr:sp macro="" textlink="">
      <xdr:nvSpPr>
        <xdr:cNvPr id="317" name="Rechteck 316">
          <a:extLst>
            <a:ext uri="{FF2B5EF4-FFF2-40B4-BE49-F238E27FC236}">
              <a16:creationId xmlns:a16="http://schemas.microsoft.com/office/drawing/2014/main" id="{00000000-0008-0000-1500-00003D010000}"/>
            </a:ext>
          </a:extLst>
        </xdr:cNvPr>
        <xdr:cNvSpPr>
          <a:spLocks/>
        </xdr:cNvSpPr>
      </xdr:nvSpPr>
      <xdr:spPr>
        <a:xfrm>
          <a:off x="7334250" y="139636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39</xdr:row>
      <xdr:rowOff>171450</xdr:rowOff>
    </xdr:from>
    <xdr:to>
      <xdr:col>20</xdr:col>
      <xdr:colOff>1758286</xdr:colOff>
      <xdr:row>41</xdr:row>
      <xdr:rowOff>322196</xdr:rowOff>
    </xdr:to>
    <xdr:sp macro="" textlink="">
      <xdr:nvSpPr>
        <xdr:cNvPr id="318" name="Rechteck 317">
          <a:extLst>
            <a:ext uri="{FF2B5EF4-FFF2-40B4-BE49-F238E27FC236}">
              <a16:creationId xmlns:a16="http://schemas.microsoft.com/office/drawing/2014/main" id="{00000000-0008-0000-1500-00003E010000}"/>
            </a:ext>
          </a:extLst>
        </xdr:cNvPr>
        <xdr:cNvSpPr>
          <a:spLocks/>
        </xdr:cNvSpPr>
      </xdr:nvSpPr>
      <xdr:spPr>
        <a:xfrm>
          <a:off x="8054836" y="139636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39</xdr:row>
      <xdr:rowOff>171450</xdr:rowOff>
    </xdr:from>
    <xdr:to>
      <xdr:col>20</xdr:col>
      <xdr:colOff>2478872</xdr:colOff>
      <xdr:row>41</xdr:row>
      <xdr:rowOff>322196</xdr:rowOff>
    </xdr:to>
    <xdr:sp macro="" textlink="">
      <xdr:nvSpPr>
        <xdr:cNvPr id="319" name="Rechteck 318">
          <a:extLst>
            <a:ext uri="{FF2B5EF4-FFF2-40B4-BE49-F238E27FC236}">
              <a16:creationId xmlns:a16="http://schemas.microsoft.com/office/drawing/2014/main" id="{00000000-0008-0000-1500-00003F010000}"/>
            </a:ext>
          </a:extLst>
        </xdr:cNvPr>
        <xdr:cNvSpPr>
          <a:spLocks/>
        </xdr:cNvSpPr>
      </xdr:nvSpPr>
      <xdr:spPr>
        <a:xfrm>
          <a:off x="8775422" y="139636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41</xdr:row>
      <xdr:rowOff>361950</xdr:rowOff>
    </xdr:from>
    <xdr:to>
      <xdr:col>20</xdr:col>
      <xdr:colOff>1037700</xdr:colOff>
      <xdr:row>43</xdr:row>
      <xdr:rowOff>312671</xdr:rowOff>
    </xdr:to>
    <xdr:sp macro="" textlink="">
      <xdr:nvSpPr>
        <xdr:cNvPr id="320" name="Rechteck 319">
          <a:extLst>
            <a:ext uri="{FF2B5EF4-FFF2-40B4-BE49-F238E27FC236}">
              <a16:creationId xmlns:a16="http://schemas.microsoft.com/office/drawing/2014/main" id="{00000000-0008-0000-1500-000040010000}"/>
            </a:ext>
          </a:extLst>
        </xdr:cNvPr>
        <xdr:cNvSpPr>
          <a:spLocks/>
        </xdr:cNvSpPr>
      </xdr:nvSpPr>
      <xdr:spPr>
        <a:xfrm>
          <a:off x="7334250" y="147542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41</xdr:row>
      <xdr:rowOff>361950</xdr:rowOff>
    </xdr:from>
    <xdr:to>
      <xdr:col>20</xdr:col>
      <xdr:colOff>1758286</xdr:colOff>
      <xdr:row>43</xdr:row>
      <xdr:rowOff>312671</xdr:rowOff>
    </xdr:to>
    <xdr:sp macro="" textlink="">
      <xdr:nvSpPr>
        <xdr:cNvPr id="321" name="Rechteck 320">
          <a:extLst>
            <a:ext uri="{FF2B5EF4-FFF2-40B4-BE49-F238E27FC236}">
              <a16:creationId xmlns:a16="http://schemas.microsoft.com/office/drawing/2014/main" id="{00000000-0008-0000-1500-000041010000}"/>
            </a:ext>
          </a:extLst>
        </xdr:cNvPr>
        <xdr:cNvSpPr>
          <a:spLocks/>
        </xdr:cNvSpPr>
      </xdr:nvSpPr>
      <xdr:spPr>
        <a:xfrm>
          <a:off x="8054836" y="147542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41</xdr:row>
      <xdr:rowOff>361950</xdr:rowOff>
    </xdr:from>
    <xdr:to>
      <xdr:col>20</xdr:col>
      <xdr:colOff>2478872</xdr:colOff>
      <xdr:row>43</xdr:row>
      <xdr:rowOff>312671</xdr:rowOff>
    </xdr:to>
    <xdr:sp macro="" textlink="">
      <xdr:nvSpPr>
        <xdr:cNvPr id="322" name="Rechteck 321">
          <a:extLst>
            <a:ext uri="{FF2B5EF4-FFF2-40B4-BE49-F238E27FC236}">
              <a16:creationId xmlns:a16="http://schemas.microsoft.com/office/drawing/2014/main" id="{00000000-0008-0000-1500-000042010000}"/>
            </a:ext>
          </a:extLst>
        </xdr:cNvPr>
        <xdr:cNvSpPr>
          <a:spLocks/>
        </xdr:cNvSpPr>
      </xdr:nvSpPr>
      <xdr:spPr>
        <a:xfrm>
          <a:off x="8775422" y="147542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47</xdr:row>
      <xdr:rowOff>171450</xdr:rowOff>
    </xdr:from>
    <xdr:to>
      <xdr:col>20</xdr:col>
      <xdr:colOff>1037700</xdr:colOff>
      <xdr:row>49</xdr:row>
      <xdr:rowOff>322196</xdr:rowOff>
    </xdr:to>
    <xdr:sp macro="" textlink="">
      <xdr:nvSpPr>
        <xdr:cNvPr id="323" name="Rechteck 322">
          <a:extLst>
            <a:ext uri="{FF2B5EF4-FFF2-40B4-BE49-F238E27FC236}">
              <a16:creationId xmlns:a16="http://schemas.microsoft.com/office/drawing/2014/main" id="{00000000-0008-0000-1500-000043010000}"/>
            </a:ext>
          </a:extLst>
        </xdr:cNvPr>
        <xdr:cNvSpPr>
          <a:spLocks/>
        </xdr:cNvSpPr>
      </xdr:nvSpPr>
      <xdr:spPr>
        <a:xfrm>
          <a:off x="7334250" y="169640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47</xdr:row>
      <xdr:rowOff>171450</xdr:rowOff>
    </xdr:from>
    <xdr:to>
      <xdr:col>20</xdr:col>
      <xdr:colOff>1758286</xdr:colOff>
      <xdr:row>49</xdr:row>
      <xdr:rowOff>322196</xdr:rowOff>
    </xdr:to>
    <xdr:sp macro="" textlink="">
      <xdr:nvSpPr>
        <xdr:cNvPr id="324" name="Rechteck 323">
          <a:extLst>
            <a:ext uri="{FF2B5EF4-FFF2-40B4-BE49-F238E27FC236}">
              <a16:creationId xmlns:a16="http://schemas.microsoft.com/office/drawing/2014/main" id="{00000000-0008-0000-1500-000044010000}"/>
            </a:ext>
          </a:extLst>
        </xdr:cNvPr>
        <xdr:cNvSpPr>
          <a:spLocks/>
        </xdr:cNvSpPr>
      </xdr:nvSpPr>
      <xdr:spPr>
        <a:xfrm>
          <a:off x="8054836" y="169640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47</xdr:row>
      <xdr:rowOff>171450</xdr:rowOff>
    </xdr:from>
    <xdr:to>
      <xdr:col>20</xdr:col>
      <xdr:colOff>2478872</xdr:colOff>
      <xdr:row>49</xdr:row>
      <xdr:rowOff>322196</xdr:rowOff>
    </xdr:to>
    <xdr:sp macro="" textlink="">
      <xdr:nvSpPr>
        <xdr:cNvPr id="325" name="Rechteck 324">
          <a:extLst>
            <a:ext uri="{FF2B5EF4-FFF2-40B4-BE49-F238E27FC236}">
              <a16:creationId xmlns:a16="http://schemas.microsoft.com/office/drawing/2014/main" id="{00000000-0008-0000-1500-000045010000}"/>
            </a:ext>
          </a:extLst>
        </xdr:cNvPr>
        <xdr:cNvSpPr>
          <a:spLocks/>
        </xdr:cNvSpPr>
      </xdr:nvSpPr>
      <xdr:spPr>
        <a:xfrm>
          <a:off x="8775422" y="169640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49</xdr:row>
      <xdr:rowOff>361950</xdr:rowOff>
    </xdr:from>
    <xdr:to>
      <xdr:col>20</xdr:col>
      <xdr:colOff>1037700</xdr:colOff>
      <xdr:row>51</xdr:row>
      <xdr:rowOff>312671</xdr:rowOff>
    </xdr:to>
    <xdr:sp macro="" textlink="">
      <xdr:nvSpPr>
        <xdr:cNvPr id="326" name="Rechteck 325">
          <a:extLst>
            <a:ext uri="{FF2B5EF4-FFF2-40B4-BE49-F238E27FC236}">
              <a16:creationId xmlns:a16="http://schemas.microsoft.com/office/drawing/2014/main" id="{00000000-0008-0000-1500-000046010000}"/>
            </a:ext>
          </a:extLst>
        </xdr:cNvPr>
        <xdr:cNvSpPr>
          <a:spLocks/>
        </xdr:cNvSpPr>
      </xdr:nvSpPr>
      <xdr:spPr>
        <a:xfrm>
          <a:off x="7334250" y="177546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49</xdr:row>
      <xdr:rowOff>361950</xdr:rowOff>
    </xdr:from>
    <xdr:to>
      <xdr:col>20</xdr:col>
      <xdr:colOff>1758286</xdr:colOff>
      <xdr:row>51</xdr:row>
      <xdr:rowOff>312671</xdr:rowOff>
    </xdr:to>
    <xdr:sp macro="" textlink="">
      <xdr:nvSpPr>
        <xdr:cNvPr id="327" name="Rechteck 326">
          <a:extLst>
            <a:ext uri="{FF2B5EF4-FFF2-40B4-BE49-F238E27FC236}">
              <a16:creationId xmlns:a16="http://schemas.microsoft.com/office/drawing/2014/main" id="{00000000-0008-0000-1500-000047010000}"/>
            </a:ext>
          </a:extLst>
        </xdr:cNvPr>
        <xdr:cNvSpPr>
          <a:spLocks/>
        </xdr:cNvSpPr>
      </xdr:nvSpPr>
      <xdr:spPr>
        <a:xfrm>
          <a:off x="8054836" y="177546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49</xdr:row>
      <xdr:rowOff>361950</xdr:rowOff>
    </xdr:from>
    <xdr:to>
      <xdr:col>20</xdr:col>
      <xdr:colOff>2478872</xdr:colOff>
      <xdr:row>51</xdr:row>
      <xdr:rowOff>312671</xdr:rowOff>
    </xdr:to>
    <xdr:sp macro="" textlink="">
      <xdr:nvSpPr>
        <xdr:cNvPr id="328" name="Rechteck 327">
          <a:extLst>
            <a:ext uri="{FF2B5EF4-FFF2-40B4-BE49-F238E27FC236}">
              <a16:creationId xmlns:a16="http://schemas.microsoft.com/office/drawing/2014/main" id="{00000000-0008-0000-1500-000048010000}"/>
            </a:ext>
          </a:extLst>
        </xdr:cNvPr>
        <xdr:cNvSpPr>
          <a:spLocks/>
        </xdr:cNvSpPr>
      </xdr:nvSpPr>
      <xdr:spPr>
        <a:xfrm>
          <a:off x="8775422" y="177546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55</xdr:row>
      <xdr:rowOff>180975</xdr:rowOff>
    </xdr:from>
    <xdr:to>
      <xdr:col>20</xdr:col>
      <xdr:colOff>1037700</xdr:colOff>
      <xdr:row>57</xdr:row>
      <xdr:rowOff>331721</xdr:rowOff>
    </xdr:to>
    <xdr:sp macro="" textlink="">
      <xdr:nvSpPr>
        <xdr:cNvPr id="329" name="Rechteck 328">
          <a:extLst>
            <a:ext uri="{FF2B5EF4-FFF2-40B4-BE49-F238E27FC236}">
              <a16:creationId xmlns:a16="http://schemas.microsoft.com/office/drawing/2014/main" id="{00000000-0008-0000-1500-000049010000}"/>
            </a:ext>
          </a:extLst>
        </xdr:cNvPr>
        <xdr:cNvSpPr>
          <a:spLocks/>
        </xdr:cNvSpPr>
      </xdr:nvSpPr>
      <xdr:spPr>
        <a:xfrm>
          <a:off x="7334250" y="199739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55</xdr:row>
      <xdr:rowOff>180975</xdr:rowOff>
    </xdr:from>
    <xdr:to>
      <xdr:col>20</xdr:col>
      <xdr:colOff>1758286</xdr:colOff>
      <xdr:row>57</xdr:row>
      <xdr:rowOff>331721</xdr:rowOff>
    </xdr:to>
    <xdr:sp macro="" textlink="">
      <xdr:nvSpPr>
        <xdr:cNvPr id="330" name="Rechteck 329">
          <a:extLst>
            <a:ext uri="{FF2B5EF4-FFF2-40B4-BE49-F238E27FC236}">
              <a16:creationId xmlns:a16="http://schemas.microsoft.com/office/drawing/2014/main" id="{00000000-0008-0000-1500-00004A010000}"/>
            </a:ext>
          </a:extLst>
        </xdr:cNvPr>
        <xdr:cNvSpPr>
          <a:spLocks/>
        </xdr:cNvSpPr>
      </xdr:nvSpPr>
      <xdr:spPr>
        <a:xfrm>
          <a:off x="8054836" y="199739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55</xdr:row>
      <xdr:rowOff>180975</xdr:rowOff>
    </xdr:from>
    <xdr:to>
      <xdr:col>20</xdr:col>
      <xdr:colOff>2478872</xdr:colOff>
      <xdr:row>57</xdr:row>
      <xdr:rowOff>331721</xdr:rowOff>
    </xdr:to>
    <xdr:sp macro="" textlink="">
      <xdr:nvSpPr>
        <xdr:cNvPr id="331" name="Rechteck 330">
          <a:extLst>
            <a:ext uri="{FF2B5EF4-FFF2-40B4-BE49-F238E27FC236}">
              <a16:creationId xmlns:a16="http://schemas.microsoft.com/office/drawing/2014/main" id="{00000000-0008-0000-1500-00004B010000}"/>
            </a:ext>
          </a:extLst>
        </xdr:cNvPr>
        <xdr:cNvSpPr>
          <a:spLocks/>
        </xdr:cNvSpPr>
      </xdr:nvSpPr>
      <xdr:spPr>
        <a:xfrm>
          <a:off x="8775422" y="199739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57</xdr:row>
      <xdr:rowOff>371475</xdr:rowOff>
    </xdr:from>
    <xdr:to>
      <xdr:col>20</xdr:col>
      <xdr:colOff>1037700</xdr:colOff>
      <xdr:row>59</xdr:row>
      <xdr:rowOff>322196</xdr:rowOff>
    </xdr:to>
    <xdr:sp macro="" textlink="">
      <xdr:nvSpPr>
        <xdr:cNvPr id="332" name="Rechteck 331">
          <a:extLst>
            <a:ext uri="{FF2B5EF4-FFF2-40B4-BE49-F238E27FC236}">
              <a16:creationId xmlns:a16="http://schemas.microsoft.com/office/drawing/2014/main" id="{00000000-0008-0000-1500-00004C010000}"/>
            </a:ext>
          </a:extLst>
        </xdr:cNvPr>
        <xdr:cNvSpPr>
          <a:spLocks/>
        </xdr:cNvSpPr>
      </xdr:nvSpPr>
      <xdr:spPr>
        <a:xfrm>
          <a:off x="7334250" y="207645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57</xdr:row>
      <xdr:rowOff>371475</xdr:rowOff>
    </xdr:from>
    <xdr:to>
      <xdr:col>20</xdr:col>
      <xdr:colOff>1758286</xdr:colOff>
      <xdr:row>59</xdr:row>
      <xdr:rowOff>322196</xdr:rowOff>
    </xdr:to>
    <xdr:sp macro="" textlink="">
      <xdr:nvSpPr>
        <xdr:cNvPr id="333" name="Rechteck 332">
          <a:extLst>
            <a:ext uri="{FF2B5EF4-FFF2-40B4-BE49-F238E27FC236}">
              <a16:creationId xmlns:a16="http://schemas.microsoft.com/office/drawing/2014/main" id="{00000000-0008-0000-1500-00004D010000}"/>
            </a:ext>
          </a:extLst>
        </xdr:cNvPr>
        <xdr:cNvSpPr>
          <a:spLocks/>
        </xdr:cNvSpPr>
      </xdr:nvSpPr>
      <xdr:spPr>
        <a:xfrm>
          <a:off x="8054836" y="207645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57</xdr:row>
      <xdr:rowOff>371475</xdr:rowOff>
    </xdr:from>
    <xdr:to>
      <xdr:col>20</xdr:col>
      <xdr:colOff>2478872</xdr:colOff>
      <xdr:row>59</xdr:row>
      <xdr:rowOff>322196</xdr:rowOff>
    </xdr:to>
    <xdr:sp macro="" textlink="">
      <xdr:nvSpPr>
        <xdr:cNvPr id="334" name="Rechteck 333">
          <a:extLst>
            <a:ext uri="{FF2B5EF4-FFF2-40B4-BE49-F238E27FC236}">
              <a16:creationId xmlns:a16="http://schemas.microsoft.com/office/drawing/2014/main" id="{00000000-0008-0000-1500-00004E010000}"/>
            </a:ext>
          </a:extLst>
        </xdr:cNvPr>
        <xdr:cNvSpPr>
          <a:spLocks/>
        </xdr:cNvSpPr>
      </xdr:nvSpPr>
      <xdr:spPr>
        <a:xfrm>
          <a:off x="8775422" y="207645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62</xdr:row>
      <xdr:rowOff>171450</xdr:rowOff>
    </xdr:from>
    <xdr:to>
      <xdr:col>20</xdr:col>
      <xdr:colOff>1037700</xdr:colOff>
      <xdr:row>64</xdr:row>
      <xdr:rowOff>322196</xdr:rowOff>
    </xdr:to>
    <xdr:sp macro="" textlink="">
      <xdr:nvSpPr>
        <xdr:cNvPr id="335" name="Rechteck 334">
          <a:extLst>
            <a:ext uri="{FF2B5EF4-FFF2-40B4-BE49-F238E27FC236}">
              <a16:creationId xmlns:a16="http://schemas.microsoft.com/office/drawing/2014/main" id="{00000000-0008-0000-1500-00004F010000}"/>
            </a:ext>
          </a:extLst>
        </xdr:cNvPr>
        <xdr:cNvSpPr>
          <a:spLocks/>
        </xdr:cNvSpPr>
      </xdr:nvSpPr>
      <xdr:spPr>
        <a:xfrm>
          <a:off x="7334250" y="225647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62</xdr:row>
      <xdr:rowOff>171450</xdr:rowOff>
    </xdr:from>
    <xdr:to>
      <xdr:col>20</xdr:col>
      <xdr:colOff>1758286</xdr:colOff>
      <xdr:row>64</xdr:row>
      <xdr:rowOff>322196</xdr:rowOff>
    </xdr:to>
    <xdr:sp macro="" textlink="">
      <xdr:nvSpPr>
        <xdr:cNvPr id="336" name="Rechteck 335">
          <a:extLst>
            <a:ext uri="{FF2B5EF4-FFF2-40B4-BE49-F238E27FC236}">
              <a16:creationId xmlns:a16="http://schemas.microsoft.com/office/drawing/2014/main" id="{00000000-0008-0000-1500-000050010000}"/>
            </a:ext>
          </a:extLst>
        </xdr:cNvPr>
        <xdr:cNvSpPr>
          <a:spLocks/>
        </xdr:cNvSpPr>
      </xdr:nvSpPr>
      <xdr:spPr>
        <a:xfrm>
          <a:off x="8054836" y="225647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62</xdr:row>
      <xdr:rowOff>171450</xdr:rowOff>
    </xdr:from>
    <xdr:to>
      <xdr:col>20</xdr:col>
      <xdr:colOff>2478872</xdr:colOff>
      <xdr:row>64</xdr:row>
      <xdr:rowOff>322196</xdr:rowOff>
    </xdr:to>
    <xdr:sp macro="" textlink="">
      <xdr:nvSpPr>
        <xdr:cNvPr id="337" name="Rechteck 336">
          <a:extLst>
            <a:ext uri="{FF2B5EF4-FFF2-40B4-BE49-F238E27FC236}">
              <a16:creationId xmlns:a16="http://schemas.microsoft.com/office/drawing/2014/main" id="{00000000-0008-0000-1500-000051010000}"/>
            </a:ext>
          </a:extLst>
        </xdr:cNvPr>
        <xdr:cNvSpPr>
          <a:spLocks/>
        </xdr:cNvSpPr>
      </xdr:nvSpPr>
      <xdr:spPr>
        <a:xfrm>
          <a:off x="8775422" y="225647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64</xdr:row>
      <xdr:rowOff>361950</xdr:rowOff>
    </xdr:from>
    <xdr:to>
      <xdr:col>20</xdr:col>
      <xdr:colOff>1037700</xdr:colOff>
      <xdr:row>66</xdr:row>
      <xdr:rowOff>312671</xdr:rowOff>
    </xdr:to>
    <xdr:sp macro="" textlink="">
      <xdr:nvSpPr>
        <xdr:cNvPr id="338" name="Rechteck 337">
          <a:extLst>
            <a:ext uri="{FF2B5EF4-FFF2-40B4-BE49-F238E27FC236}">
              <a16:creationId xmlns:a16="http://schemas.microsoft.com/office/drawing/2014/main" id="{00000000-0008-0000-1500-000052010000}"/>
            </a:ext>
          </a:extLst>
        </xdr:cNvPr>
        <xdr:cNvSpPr>
          <a:spLocks/>
        </xdr:cNvSpPr>
      </xdr:nvSpPr>
      <xdr:spPr>
        <a:xfrm>
          <a:off x="7334250" y="233553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64</xdr:row>
      <xdr:rowOff>361950</xdr:rowOff>
    </xdr:from>
    <xdr:to>
      <xdr:col>20</xdr:col>
      <xdr:colOff>1758286</xdr:colOff>
      <xdr:row>66</xdr:row>
      <xdr:rowOff>312671</xdr:rowOff>
    </xdr:to>
    <xdr:sp macro="" textlink="">
      <xdr:nvSpPr>
        <xdr:cNvPr id="339" name="Rechteck 338">
          <a:extLst>
            <a:ext uri="{FF2B5EF4-FFF2-40B4-BE49-F238E27FC236}">
              <a16:creationId xmlns:a16="http://schemas.microsoft.com/office/drawing/2014/main" id="{00000000-0008-0000-1500-000053010000}"/>
            </a:ext>
          </a:extLst>
        </xdr:cNvPr>
        <xdr:cNvSpPr>
          <a:spLocks/>
        </xdr:cNvSpPr>
      </xdr:nvSpPr>
      <xdr:spPr>
        <a:xfrm>
          <a:off x="8054836" y="233553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64</xdr:row>
      <xdr:rowOff>361950</xdr:rowOff>
    </xdr:from>
    <xdr:to>
      <xdr:col>20</xdr:col>
      <xdr:colOff>2478872</xdr:colOff>
      <xdr:row>66</xdr:row>
      <xdr:rowOff>312671</xdr:rowOff>
    </xdr:to>
    <xdr:sp macro="" textlink="">
      <xdr:nvSpPr>
        <xdr:cNvPr id="340" name="Rechteck 339">
          <a:extLst>
            <a:ext uri="{FF2B5EF4-FFF2-40B4-BE49-F238E27FC236}">
              <a16:creationId xmlns:a16="http://schemas.microsoft.com/office/drawing/2014/main" id="{00000000-0008-0000-1500-000054010000}"/>
            </a:ext>
          </a:extLst>
        </xdr:cNvPr>
        <xdr:cNvSpPr>
          <a:spLocks/>
        </xdr:cNvSpPr>
      </xdr:nvSpPr>
      <xdr:spPr>
        <a:xfrm>
          <a:off x="8775422" y="233553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68</xdr:row>
      <xdr:rowOff>171450</xdr:rowOff>
    </xdr:from>
    <xdr:to>
      <xdr:col>20</xdr:col>
      <xdr:colOff>1037700</xdr:colOff>
      <xdr:row>70</xdr:row>
      <xdr:rowOff>322196</xdr:rowOff>
    </xdr:to>
    <xdr:sp macro="" textlink="">
      <xdr:nvSpPr>
        <xdr:cNvPr id="341" name="Rechteck 340">
          <a:extLst>
            <a:ext uri="{FF2B5EF4-FFF2-40B4-BE49-F238E27FC236}">
              <a16:creationId xmlns:a16="http://schemas.microsoft.com/office/drawing/2014/main" id="{00000000-0008-0000-1500-000055010000}"/>
            </a:ext>
          </a:extLst>
        </xdr:cNvPr>
        <xdr:cNvSpPr>
          <a:spLocks/>
        </xdr:cNvSpPr>
      </xdr:nvSpPr>
      <xdr:spPr>
        <a:xfrm>
          <a:off x="7334250" y="247650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68</xdr:row>
      <xdr:rowOff>171450</xdr:rowOff>
    </xdr:from>
    <xdr:to>
      <xdr:col>20</xdr:col>
      <xdr:colOff>1758286</xdr:colOff>
      <xdr:row>70</xdr:row>
      <xdr:rowOff>322196</xdr:rowOff>
    </xdr:to>
    <xdr:sp macro="" textlink="">
      <xdr:nvSpPr>
        <xdr:cNvPr id="342" name="Rechteck 341">
          <a:extLst>
            <a:ext uri="{FF2B5EF4-FFF2-40B4-BE49-F238E27FC236}">
              <a16:creationId xmlns:a16="http://schemas.microsoft.com/office/drawing/2014/main" id="{00000000-0008-0000-1500-000056010000}"/>
            </a:ext>
          </a:extLst>
        </xdr:cNvPr>
        <xdr:cNvSpPr>
          <a:spLocks/>
        </xdr:cNvSpPr>
      </xdr:nvSpPr>
      <xdr:spPr>
        <a:xfrm>
          <a:off x="8054836" y="247650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68</xdr:row>
      <xdr:rowOff>171450</xdr:rowOff>
    </xdr:from>
    <xdr:to>
      <xdr:col>20</xdr:col>
      <xdr:colOff>2478872</xdr:colOff>
      <xdr:row>70</xdr:row>
      <xdr:rowOff>322196</xdr:rowOff>
    </xdr:to>
    <xdr:sp macro="" textlink="">
      <xdr:nvSpPr>
        <xdr:cNvPr id="343" name="Rechteck 342">
          <a:extLst>
            <a:ext uri="{FF2B5EF4-FFF2-40B4-BE49-F238E27FC236}">
              <a16:creationId xmlns:a16="http://schemas.microsoft.com/office/drawing/2014/main" id="{00000000-0008-0000-1500-000057010000}"/>
            </a:ext>
          </a:extLst>
        </xdr:cNvPr>
        <xdr:cNvSpPr>
          <a:spLocks/>
        </xdr:cNvSpPr>
      </xdr:nvSpPr>
      <xdr:spPr>
        <a:xfrm>
          <a:off x="8775422" y="247650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342900</xdr:colOff>
      <xdr:row>70</xdr:row>
      <xdr:rowOff>361950</xdr:rowOff>
    </xdr:from>
    <xdr:to>
      <xdr:col>20</xdr:col>
      <xdr:colOff>1037700</xdr:colOff>
      <xdr:row>72</xdr:row>
      <xdr:rowOff>312671</xdr:rowOff>
    </xdr:to>
    <xdr:sp macro="" textlink="">
      <xdr:nvSpPr>
        <xdr:cNvPr id="344" name="Rechteck 343">
          <a:extLst>
            <a:ext uri="{FF2B5EF4-FFF2-40B4-BE49-F238E27FC236}">
              <a16:creationId xmlns:a16="http://schemas.microsoft.com/office/drawing/2014/main" id="{00000000-0008-0000-1500-000058010000}"/>
            </a:ext>
          </a:extLst>
        </xdr:cNvPr>
        <xdr:cNvSpPr>
          <a:spLocks/>
        </xdr:cNvSpPr>
      </xdr:nvSpPr>
      <xdr:spPr>
        <a:xfrm>
          <a:off x="7334250" y="25555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1063486</xdr:colOff>
      <xdr:row>70</xdr:row>
      <xdr:rowOff>361950</xdr:rowOff>
    </xdr:from>
    <xdr:to>
      <xdr:col>20</xdr:col>
      <xdr:colOff>1758286</xdr:colOff>
      <xdr:row>72</xdr:row>
      <xdr:rowOff>312671</xdr:rowOff>
    </xdr:to>
    <xdr:sp macro="" textlink="">
      <xdr:nvSpPr>
        <xdr:cNvPr id="345" name="Rechteck 344">
          <a:extLst>
            <a:ext uri="{FF2B5EF4-FFF2-40B4-BE49-F238E27FC236}">
              <a16:creationId xmlns:a16="http://schemas.microsoft.com/office/drawing/2014/main" id="{00000000-0008-0000-1500-000059010000}"/>
            </a:ext>
          </a:extLst>
        </xdr:cNvPr>
        <xdr:cNvSpPr>
          <a:spLocks/>
        </xdr:cNvSpPr>
      </xdr:nvSpPr>
      <xdr:spPr>
        <a:xfrm>
          <a:off x="8054836" y="25555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20</xdr:col>
      <xdr:colOff>1784072</xdr:colOff>
      <xdr:row>70</xdr:row>
      <xdr:rowOff>361950</xdr:rowOff>
    </xdr:from>
    <xdr:to>
      <xdr:col>20</xdr:col>
      <xdr:colOff>2478872</xdr:colOff>
      <xdr:row>72</xdr:row>
      <xdr:rowOff>312671</xdr:rowOff>
    </xdr:to>
    <xdr:sp macro="" textlink="">
      <xdr:nvSpPr>
        <xdr:cNvPr id="346" name="Rechteck 345">
          <a:extLst>
            <a:ext uri="{FF2B5EF4-FFF2-40B4-BE49-F238E27FC236}">
              <a16:creationId xmlns:a16="http://schemas.microsoft.com/office/drawing/2014/main" id="{00000000-0008-0000-1500-00005A010000}"/>
            </a:ext>
          </a:extLst>
        </xdr:cNvPr>
        <xdr:cNvSpPr>
          <a:spLocks/>
        </xdr:cNvSpPr>
      </xdr:nvSpPr>
      <xdr:spPr>
        <a:xfrm>
          <a:off x="8775422" y="25555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31</xdr:row>
          <xdr:rowOff>9591</xdr:rowOff>
        </xdr:from>
        <xdr:to>
          <xdr:col>16</xdr:col>
          <xdr:colOff>76191</xdr:colOff>
          <xdr:row>31</xdr:row>
          <xdr:rowOff>203596</xdr:rowOff>
        </xdr:to>
        <xdr:grpSp>
          <xdr:nvGrpSpPr>
            <xdr:cNvPr id="348" name="Gruppieren 347">
              <a:extLst>
                <a:ext uri="{FF2B5EF4-FFF2-40B4-BE49-F238E27FC236}">
                  <a16:creationId xmlns:a16="http://schemas.microsoft.com/office/drawing/2014/main" id="{00000000-0008-0000-1500-00005C010000}"/>
                </a:ext>
              </a:extLst>
            </xdr:cNvPr>
            <xdr:cNvGrpSpPr/>
          </xdr:nvGrpSpPr>
          <xdr:grpSpPr>
            <a:xfrm>
              <a:off x="4417688" y="1066997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30" name="Group Box 170" hidden="1">
                <a:extLst>
                  <a:ext uri="{63B3BB69-23CF-44E3-9099-C40C66FF867C}">
                    <a14:compatExt spid="_x0000_s399530"/>
                  </a:ext>
                  <a:ext uri="{FF2B5EF4-FFF2-40B4-BE49-F238E27FC236}">
                    <a16:creationId xmlns:a16="http://schemas.microsoft.com/office/drawing/2014/main" id="{00000000-0008-0000-1500-0000AA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31" name="Option Button 171" hidden="1">
                <a:extLst>
                  <a:ext uri="{63B3BB69-23CF-44E3-9099-C40C66FF867C}">
                    <a14:compatExt spid="_x0000_s399531"/>
                  </a:ext>
                  <a:ext uri="{FF2B5EF4-FFF2-40B4-BE49-F238E27FC236}">
                    <a16:creationId xmlns:a16="http://schemas.microsoft.com/office/drawing/2014/main" id="{00000000-0008-0000-1500-0000AB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2" name="Option Button 172" hidden="1">
                <a:extLst>
                  <a:ext uri="{63B3BB69-23CF-44E3-9099-C40C66FF867C}">
                    <a14:compatExt spid="_x0000_s399532"/>
                  </a:ext>
                  <a:ext uri="{FF2B5EF4-FFF2-40B4-BE49-F238E27FC236}">
                    <a16:creationId xmlns:a16="http://schemas.microsoft.com/office/drawing/2014/main" id="{00000000-0008-0000-1500-0000AC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3" name="Option Button 173" hidden="1">
                <a:extLst>
                  <a:ext uri="{63B3BB69-23CF-44E3-9099-C40C66FF867C}">
                    <a14:compatExt spid="_x0000_s399533"/>
                  </a:ext>
                  <a:ext uri="{FF2B5EF4-FFF2-40B4-BE49-F238E27FC236}">
                    <a16:creationId xmlns:a16="http://schemas.microsoft.com/office/drawing/2014/main" id="{00000000-0008-0000-1500-0000AD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4" name="Option Button 174" hidden="1">
                <a:extLst>
                  <a:ext uri="{63B3BB69-23CF-44E3-9099-C40C66FF867C}">
                    <a14:compatExt spid="_x0000_s399534"/>
                  </a:ext>
                  <a:ext uri="{FF2B5EF4-FFF2-40B4-BE49-F238E27FC236}">
                    <a16:creationId xmlns:a16="http://schemas.microsoft.com/office/drawing/2014/main" id="{00000000-0008-0000-1500-0000AE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5" name="Option Button 175" hidden="1">
                <a:extLst>
                  <a:ext uri="{63B3BB69-23CF-44E3-9099-C40C66FF867C}">
                    <a14:compatExt spid="_x0000_s399535"/>
                  </a:ext>
                  <a:ext uri="{FF2B5EF4-FFF2-40B4-BE49-F238E27FC236}">
                    <a16:creationId xmlns:a16="http://schemas.microsoft.com/office/drawing/2014/main" id="{00000000-0008-0000-1500-0000AF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32</xdr:row>
          <xdr:rowOff>66</xdr:rowOff>
        </xdr:from>
        <xdr:to>
          <xdr:col>16</xdr:col>
          <xdr:colOff>76191</xdr:colOff>
          <xdr:row>32</xdr:row>
          <xdr:rowOff>194071</xdr:rowOff>
        </xdr:to>
        <xdr:grpSp>
          <xdr:nvGrpSpPr>
            <xdr:cNvPr id="357" name="Gruppieren 356">
              <a:extLst>
                <a:ext uri="{FF2B5EF4-FFF2-40B4-BE49-F238E27FC236}">
                  <a16:creationId xmlns:a16="http://schemas.microsoft.com/office/drawing/2014/main" id="{00000000-0008-0000-1500-000065010000}"/>
                </a:ext>
              </a:extLst>
            </xdr:cNvPr>
            <xdr:cNvGrpSpPr/>
          </xdr:nvGrpSpPr>
          <xdr:grpSpPr>
            <a:xfrm>
              <a:off x="4417688" y="1105668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36" name="Group Box 176" hidden="1">
                <a:extLst>
                  <a:ext uri="{63B3BB69-23CF-44E3-9099-C40C66FF867C}">
                    <a14:compatExt spid="_x0000_s399536"/>
                  </a:ext>
                  <a:ext uri="{FF2B5EF4-FFF2-40B4-BE49-F238E27FC236}">
                    <a16:creationId xmlns:a16="http://schemas.microsoft.com/office/drawing/2014/main" id="{00000000-0008-0000-1500-0000B0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37" name="Option Button 177" hidden="1">
                <a:extLst>
                  <a:ext uri="{63B3BB69-23CF-44E3-9099-C40C66FF867C}">
                    <a14:compatExt spid="_x0000_s399537"/>
                  </a:ext>
                  <a:ext uri="{FF2B5EF4-FFF2-40B4-BE49-F238E27FC236}">
                    <a16:creationId xmlns:a16="http://schemas.microsoft.com/office/drawing/2014/main" id="{00000000-0008-0000-1500-0000B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8" name="Option Button 178" hidden="1">
                <a:extLst>
                  <a:ext uri="{63B3BB69-23CF-44E3-9099-C40C66FF867C}">
                    <a14:compatExt spid="_x0000_s399538"/>
                  </a:ext>
                  <a:ext uri="{FF2B5EF4-FFF2-40B4-BE49-F238E27FC236}">
                    <a16:creationId xmlns:a16="http://schemas.microsoft.com/office/drawing/2014/main" id="{00000000-0008-0000-1500-0000B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9" name="Option Button 179" hidden="1">
                <a:extLst>
                  <a:ext uri="{63B3BB69-23CF-44E3-9099-C40C66FF867C}">
                    <a14:compatExt spid="_x0000_s399539"/>
                  </a:ext>
                  <a:ext uri="{FF2B5EF4-FFF2-40B4-BE49-F238E27FC236}">
                    <a16:creationId xmlns:a16="http://schemas.microsoft.com/office/drawing/2014/main" id="{00000000-0008-0000-1500-0000B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0" name="Option Button 180" hidden="1">
                <a:extLst>
                  <a:ext uri="{63B3BB69-23CF-44E3-9099-C40C66FF867C}">
                    <a14:compatExt spid="_x0000_s399540"/>
                  </a:ext>
                  <a:ext uri="{FF2B5EF4-FFF2-40B4-BE49-F238E27FC236}">
                    <a16:creationId xmlns:a16="http://schemas.microsoft.com/office/drawing/2014/main" id="{00000000-0008-0000-1500-0000B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1" name="Option Button 181" hidden="1">
                <a:extLst>
                  <a:ext uri="{63B3BB69-23CF-44E3-9099-C40C66FF867C}">
                    <a14:compatExt spid="_x0000_s399541"/>
                  </a:ext>
                  <a:ext uri="{FF2B5EF4-FFF2-40B4-BE49-F238E27FC236}">
                    <a16:creationId xmlns:a16="http://schemas.microsoft.com/office/drawing/2014/main" id="{00000000-0008-0000-1500-0000B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33</xdr:row>
          <xdr:rowOff>19116</xdr:rowOff>
        </xdr:from>
        <xdr:to>
          <xdr:col>16</xdr:col>
          <xdr:colOff>76191</xdr:colOff>
          <xdr:row>33</xdr:row>
          <xdr:rowOff>213121</xdr:rowOff>
        </xdr:to>
        <xdr:grpSp>
          <xdr:nvGrpSpPr>
            <xdr:cNvPr id="366" name="Gruppieren 365">
              <a:extLst>
                <a:ext uri="{FF2B5EF4-FFF2-40B4-BE49-F238E27FC236}">
                  <a16:creationId xmlns:a16="http://schemas.microsoft.com/office/drawing/2014/main" id="{00000000-0008-0000-1500-00006E010000}"/>
                </a:ext>
              </a:extLst>
            </xdr:cNvPr>
            <xdr:cNvGrpSpPr/>
          </xdr:nvGrpSpPr>
          <xdr:grpSpPr>
            <a:xfrm>
              <a:off x="4417688" y="1147197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42" name="Group Box 182" hidden="1">
                <a:extLst>
                  <a:ext uri="{63B3BB69-23CF-44E3-9099-C40C66FF867C}">
                    <a14:compatExt spid="_x0000_s399542"/>
                  </a:ext>
                  <a:ext uri="{FF2B5EF4-FFF2-40B4-BE49-F238E27FC236}">
                    <a16:creationId xmlns:a16="http://schemas.microsoft.com/office/drawing/2014/main" id="{00000000-0008-0000-1500-0000B6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43" name="Option Button 183" hidden="1">
                <a:extLst>
                  <a:ext uri="{63B3BB69-23CF-44E3-9099-C40C66FF867C}">
                    <a14:compatExt spid="_x0000_s399543"/>
                  </a:ext>
                  <a:ext uri="{FF2B5EF4-FFF2-40B4-BE49-F238E27FC236}">
                    <a16:creationId xmlns:a16="http://schemas.microsoft.com/office/drawing/2014/main" id="{00000000-0008-0000-1500-0000B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4" name="Option Button 184" hidden="1">
                <a:extLst>
                  <a:ext uri="{63B3BB69-23CF-44E3-9099-C40C66FF867C}">
                    <a14:compatExt spid="_x0000_s399544"/>
                  </a:ext>
                  <a:ext uri="{FF2B5EF4-FFF2-40B4-BE49-F238E27FC236}">
                    <a16:creationId xmlns:a16="http://schemas.microsoft.com/office/drawing/2014/main" id="{00000000-0008-0000-1500-0000B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5" name="Option Button 185" hidden="1">
                <a:extLst>
                  <a:ext uri="{63B3BB69-23CF-44E3-9099-C40C66FF867C}">
                    <a14:compatExt spid="_x0000_s399545"/>
                  </a:ext>
                  <a:ext uri="{FF2B5EF4-FFF2-40B4-BE49-F238E27FC236}">
                    <a16:creationId xmlns:a16="http://schemas.microsoft.com/office/drawing/2014/main" id="{00000000-0008-0000-1500-0000B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6" name="Option Button 186" hidden="1">
                <a:extLst>
                  <a:ext uri="{63B3BB69-23CF-44E3-9099-C40C66FF867C}">
                    <a14:compatExt spid="_x0000_s399546"/>
                  </a:ext>
                  <a:ext uri="{FF2B5EF4-FFF2-40B4-BE49-F238E27FC236}">
                    <a16:creationId xmlns:a16="http://schemas.microsoft.com/office/drawing/2014/main" id="{00000000-0008-0000-1500-0000B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7" name="Option Button 187" hidden="1">
                <a:extLst>
                  <a:ext uri="{63B3BB69-23CF-44E3-9099-C40C66FF867C}">
                    <a14:compatExt spid="_x0000_s399547"/>
                  </a:ext>
                  <a:ext uri="{FF2B5EF4-FFF2-40B4-BE49-F238E27FC236}">
                    <a16:creationId xmlns:a16="http://schemas.microsoft.com/office/drawing/2014/main" id="{00000000-0008-0000-1500-0000B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34</xdr:row>
          <xdr:rowOff>9591</xdr:rowOff>
        </xdr:from>
        <xdr:to>
          <xdr:col>16</xdr:col>
          <xdr:colOff>76191</xdr:colOff>
          <xdr:row>34</xdr:row>
          <xdr:rowOff>203596</xdr:rowOff>
        </xdr:to>
        <xdr:grpSp>
          <xdr:nvGrpSpPr>
            <xdr:cNvPr id="375" name="Gruppieren 374">
              <a:extLst>
                <a:ext uri="{FF2B5EF4-FFF2-40B4-BE49-F238E27FC236}">
                  <a16:creationId xmlns:a16="http://schemas.microsoft.com/office/drawing/2014/main" id="{00000000-0008-0000-1500-000077010000}"/>
                </a:ext>
              </a:extLst>
            </xdr:cNvPr>
            <xdr:cNvGrpSpPr/>
          </xdr:nvGrpSpPr>
          <xdr:grpSpPr>
            <a:xfrm>
              <a:off x="4417688" y="1185869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48" name="Group Box 188" hidden="1">
                <a:extLst>
                  <a:ext uri="{63B3BB69-23CF-44E3-9099-C40C66FF867C}">
                    <a14:compatExt spid="_x0000_s399548"/>
                  </a:ext>
                  <a:ext uri="{FF2B5EF4-FFF2-40B4-BE49-F238E27FC236}">
                    <a16:creationId xmlns:a16="http://schemas.microsoft.com/office/drawing/2014/main" id="{00000000-0008-0000-1500-0000BC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49" name="Option Button 189" hidden="1">
                <a:extLst>
                  <a:ext uri="{63B3BB69-23CF-44E3-9099-C40C66FF867C}">
                    <a14:compatExt spid="_x0000_s399549"/>
                  </a:ext>
                  <a:ext uri="{FF2B5EF4-FFF2-40B4-BE49-F238E27FC236}">
                    <a16:creationId xmlns:a16="http://schemas.microsoft.com/office/drawing/2014/main" id="{00000000-0008-0000-1500-0000B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0" name="Option Button 190" hidden="1">
                <a:extLst>
                  <a:ext uri="{63B3BB69-23CF-44E3-9099-C40C66FF867C}">
                    <a14:compatExt spid="_x0000_s399550"/>
                  </a:ext>
                  <a:ext uri="{FF2B5EF4-FFF2-40B4-BE49-F238E27FC236}">
                    <a16:creationId xmlns:a16="http://schemas.microsoft.com/office/drawing/2014/main" id="{00000000-0008-0000-1500-0000B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1" name="Option Button 191" hidden="1">
                <a:extLst>
                  <a:ext uri="{63B3BB69-23CF-44E3-9099-C40C66FF867C}">
                    <a14:compatExt spid="_x0000_s399551"/>
                  </a:ext>
                  <a:ext uri="{FF2B5EF4-FFF2-40B4-BE49-F238E27FC236}">
                    <a16:creationId xmlns:a16="http://schemas.microsoft.com/office/drawing/2014/main" id="{00000000-0008-0000-1500-0000B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2" name="Option Button 192" hidden="1">
                <a:extLst>
                  <a:ext uri="{63B3BB69-23CF-44E3-9099-C40C66FF867C}">
                    <a14:compatExt spid="_x0000_s399552"/>
                  </a:ext>
                  <a:ext uri="{FF2B5EF4-FFF2-40B4-BE49-F238E27FC236}">
                    <a16:creationId xmlns:a16="http://schemas.microsoft.com/office/drawing/2014/main" id="{00000000-0008-0000-1500-0000C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3" name="Option Button 193" hidden="1">
                <a:extLst>
                  <a:ext uri="{63B3BB69-23CF-44E3-9099-C40C66FF867C}">
                    <a14:compatExt spid="_x0000_s399553"/>
                  </a:ext>
                  <a:ext uri="{FF2B5EF4-FFF2-40B4-BE49-F238E27FC236}">
                    <a16:creationId xmlns:a16="http://schemas.microsoft.com/office/drawing/2014/main" id="{00000000-0008-0000-1500-0000C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35</xdr:row>
          <xdr:rowOff>66</xdr:rowOff>
        </xdr:from>
        <xdr:to>
          <xdr:col>16</xdr:col>
          <xdr:colOff>76191</xdr:colOff>
          <xdr:row>35</xdr:row>
          <xdr:rowOff>194071</xdr:rowOff>
        </xdr:to>
        <xdr:grpSp>
          <xdr:nvGrpSpPr>
            <xdr:cNvPr id="384" name="Gruppieren 383">
              <a:extLst>
                <a:ext uri="{FF2B5EF4-FFF2-40B4-BE49-F238E27FC236}">
                  <a16:creationId xmlns:a16="http://schemas.microsoft.com/office/drawing/2014/main" id="{00000000-0008-0000-1500-000080010000}"/>
                </a:ext>
              </a:extLst>
            </xdr:cNvPr>
            <xdr:cNvGrpSpPr/>
          </xdr:nvGrpSpPr>
          <xdr:grpSpPr>
            <a:xfrm>
              <a:off x="4417688" y="1224540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54" name="Group Box 194" hidden="1">
                <a:extLst>
                  <a:ext uri="{63B3BB69-23CF-44E3-9099-C40C66FF867C}">
                    <a14:compatExt spid="_x0000_s399554"/>
                  </a:ext>
                  <a:ext uri="{FF2B5EF4-FFF2-40B4-BE49-F238E27FC236}">
                    <a16:creationId xmlns:a16="http://schemas.microsoft.com/office/drawing/2014/main" id="{00000000-0008-0000-1500-0000C2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55" name="Option Button 195" hidden="1">
                <a:extLst>
                  <a:ext uri="{63B3BB69-23CF-44E3-9099-C40C66FF867C}">
                    <a14:compatExt spid="_x0000_s399555"/>
                  </a:ext>
                  <a:ext uri="{FF2B5EF4-FFF2-40B4-BE49-F238E27FC236}">
                    <a16:creationId xmlns:a16="http://schemas.microsoft.com/office/drawing/2014/main" id="{00000000-0008-0000-1500-0000C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6" name="Option Button 196" hidden="1">
                <a:extLst>
                  <a:ext uri="{63B3BB69-23CF-44E3-9099-C40C66FF867C}">
                    <a14:compatExt spid="_x0000_s399556"/>
                  </a:ext>
                  <a:ext uri="{FF2B5EF4-FFF2-40B4-BE49-F238E27FC236}">
                    <a16:creationId xmlns:a16="http://schemas.microsoft.com/office/drawing/2014/main" id="{00000000-0008-0000-1500-0000C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7" name="Option Button 197" hidden="1">
                <a:extLst>
                  <a:ext uri="{63B3BB69-23CF-44E3-9099-C40C66FF867C}">
                    <a14:compatExt spid="_x0000_s399557"/>
                  </a:ext>
                  <a:ext uri="{FF2B5EF4-FFF2-40B4-BE49-F238E27FC236}">
                    <a16:creationId xmlns:a16="http://schemas.microsoft.com/office/drawing/2014/main" id="{00000000-0008-0000-1500-0000C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8" name="Option Button 198" hidden="1">
                <a:extLst>
                  <a:ext uri="{63B3BB69-23CF-44E3-9099-C40C66FF867C}">
                    <a14:compatExt spid="_x0000_s399558"/>
                  </a:ext>
                  <a:ext uri="{FF2B5EF4-FFF2-40B4-BE49-F238E27FC236}">
                    <a16:creationId xmlns:a16="http://schemas.microsoft.com/office/drawing/2014/main" id="{00000000-0008-0000-1500-0000C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9" name="Option Button 199" hidden="1">
                <a:extLst>
                  <a:ext uri="{63B3BB69-23CF-44E3-9099-C40C66FF867C}">
                    <a14:compatExt spid="_x0000_s399559"/>
                  </a:ext>
                  <a:ext uri="{FF2B5EF4-FFF2-40B4-BE49-F238E27FC236}">
                    <a16:creationId xmlns:a16="http://schemas.microsoft.com/office/drawing/2014/main" id="{00000000-0008-0000-1500-0000C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36</xdr:row>
          <xdr:rowOff>9591</xdr:rowOff>
        </xdr:from>
        <xdr:to>
          <xdr:col>16</xdr:col>
          <xdr:colOff>76191</xdr:colOff>
          <xdr:row>36</xdr:row>
          <xdr:rowOff>203596</xdr:rowOff>
        </xdr:to>
        <xdr:grpSp>
          <xdr:nvGrpSpPr>
            <xdr:cNvPr id="393" name="Gruppieren 392">
              <a:extLst>
                <a:ext uri="{FF2B5EF4-FFF2-40B4-BE49-F238E27FC236}">
                  <a16:creationId xmlns:a16="http://schemas.microsoft.com/office/drawing/2014/main" id="{00000000-0008-0000-1500-000089010000}"/>
                </a:ext>
              </a:extLst>
            </xdr:cNvPr>
            <xdr:cNvGrpSpPr/>
          </xdr:nvGrpSpPr>
          <xdr:grpSpPr>
            <a:xfrm>
              <a:off x="4417688" y="1265117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60" name="Group Box 200" hidden="1">
                <a:extLst>
                  <a:ext uri="{63B3BB69-23CF-44E3-9099-C40C66FF867C}">
                    <a14:compatExt spid="_x0000_s399560"/>
                  </a:ext>
                  <a:ext uri="{FF2B5EF4-FFF2-40B4-BE49-F238E27FC236}">
                    <a16:creationId xmlns:a16="http://schemas.microsoft.com/office/drawing/2014/main" id="{00000000-0008-0000-1500-0000C8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1" name="Option Button 201" hidden="1">
                <a:extLst>
                  <a:ext uri="{63B3BB69-23CF-44E3-9099-C40C66FF867C}">
                    <a14:compatExt spid="_x0000_s399561"/>
                  </a:ext>
                  <a:ext uri="{FF2B5EF4-FFF2-40B4-BE49-F238E27FC236}">
                    <a16:creationId xmlns:a16="http://schemas.microsoft.com/office/drawing/2014/main" id="{00000000-0008-0000-1500-0000C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2" name="Option Button 202" hidden="1">
                <a:extLst>
                  <a:ext uri="{63B3BB69-23CF-44E3-9099-C40C66FF867C}">
                    <a14:compatExt spid="_x0000_s399562"/>
                  </a:ext>
                  <a:ext uri="{FF2B5EF4-FFF2-40B4-BE49-F238E27FC236}">
                    <a16:creationId xmlns:a16="http://schemas.microsoft.com/office/drawing/2014/main" id="{00000000-0008-0000-1500-0000C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3" name="Option Button 203" hidden="1">
                <a:extLst>
                  <a:ext uri="{63B3BB69-23CF-44E3-9099-C40C66FF867C}">
                    <a14:compatExt spid="_x0000_s399563"/>
                  </a:ext>
                  <a:ext uri="{FF2B5EF4-FFF2-40B4-BE49-F238E27FC236}">
                    <a16:creationId xmlns:a16="http://schemas.microsoft.com/office/drawing/2014/main" id="{00000000-0008-0000-1500-0000C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4" name="Option Button 204" hidden="1">
                <a:extLst>
                  <a:ext uri="{63B3BB69-23CF-44E3-9099-C40C66FF867C}">
                    <a14:compatExt spid="_x0000_s399564"/>
                  </a:ext>
                  <a:ext uri="{FF2B5EF4-FFF2-40B4-BE49-F238E27FC236}">
                    <a16:creationId xmlns:a16="http://schemas.microsoft.com/office/drawing/2014/main" id="{00000000-0008-0000-1500-0000C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5" name="Option Button 205" hidden="1">
                <a:extLst>
                  <a:ext uri="{63B3BB69-23CF-44E3-9099-C40C66FF867C}">
                    <a14:compatExt spid="_x0000_s399565"/>
                  </a:ext>
                  <a:ext uri="{FF2B5EF4-FFF2-40B4-BE49-F238E27FC236}">
                    <a16:creationId xmlns:a16="http://schemas.microsoft.com/office/drawing/2014/main" id="{00000000-0008-0000-1500-0000C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37</xdr:row>
          <xdr:rowOff>66</xdr:rowOff>
        </xdr:from>
        <xdr:to>
          <xdr:col>16</xdr:col>
          <xdr:colOff>76191</xdr:colOff>
          <xdr:row>37</xdr:row>
          <xdr:rowOff>194071</xdr:rowOff>
        </xdr:to>
        <xdr:grpSp>
          <xdr:nvGrpSpPr>
            <xdr:cNvPr id="402" name="Gruppieren 401">
              <a:extLst>
                <a:ext uri="{FF2B5EF4-FFF2-40B4-BE49-F238E27FC236}">
                  <a16:creationId xmlns:a16="http://schemas.microsoft.com/office/drawing/2014/main" id="{00000000-0008-0000-1500-000092010000}"/>
                </a:ext>
              </a:extLst>
            </xdr:cNvPr>
            <xdr:cNvGrpSpPr/>
          </xdr:nvGrpSpPr>
          <xdr:grpSpPr>
            <a:xfrm>
              <a:off x="4417688" y="1303788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566" name="Group Box 206" hidden="1">
                <a:extLst>
                  <a:ext uri="{63B3BB69-23CF-44E3-9099-C40C66FF867C}">
                    <a14:compatExt spid="_x0000_s399566"/>
                  </a:ext>
                  <a:ext uri="{FF2B5EF4-FFF2-40B4-BE49-F238E27FC236}">
                    <a16:creationId xmlns:a16="http://schemas.microsoft.com/office/drawing/2014/main" id="{00000000-0008-0000-1500-0000CE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7" name="Option Button 207" hidden="1">
                <a:extLst>
                  <a:ext uri="{63B3BB69-23CF-44E3-9099-C40C66FF867C}">
                    <a14:compatExt spid="_x0000_s399567"/>
                  </a:ext>
                  <a:ext uri="{FF2B5EF4-FFF2-40B4-BE49-F238E27FC236}">
                    <a16:creationId xmlns:a16="http://schemas.microsoft.com/office/drawing/2014/main" id="{00000000-0008-0000-1500-0000CF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8" name="Option Button 208" hidden="1">
                <a:extLst>
                  <a:ext uri="{63B3BB69-23CF-44E3-9099-C40C66FF867C}">
                    <a14:compatExt spid="_x0000_s399568"/>
                  </a:ext>
                  <a:ext uri="{FF2B5EF4-FFF2-40B4-BE49-F238E27FC236}">
                    <a16:creationId xmlns:a16="http://schemas.microsoft.com/office/drawing/2014/main" id="{00000000-0008-0000-1500-0000D0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9" name="Option Button 209" hidden="1">
                <a:extLst>
                  <a:ext uri="{63B3BB69-23CF-44E3-9099-C40C66FF867C}">
                    <a14:compatExt spid="_x0000_s399569"/>
                  </a:ext>
                  <a:ext uri="{FF2B5EF4-FFF2-40B4-BE49-F238E27FC236}">
                    <a16:creationId xmlns:a16="http://schemas.microsoft.com/office/drawing/2014/main" id="{00000000-0008-0000-1500-0000D1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0" name="Option Button 210" hidden="1">
                <a:extLst>
                  <a:ext uri="{63B3BB69-23CF-44E3-9099-C40C66FF867C}">
                    <a14:compatExt spid="_x0000_s399570"/>
                  </a:ext>
                  <a:ext uri="{FF2B5EF4-FFF2-40B4-BE49-F238E27FC236}">
                    <a16:creationId xmlns:a16="http://schemas.microsoft.com/office/drawing/2014/main" id="{00000000-0008-0000-1500-0000D2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1" name="Option Button 211" hidden="1">
                <a:extLst>
                  <a:ext uri="{63B3BB69-23CF-44E3-9099-C40C66FF867C}">
                    <a14:compatExt spid="_x0000_s399571"/>
                  </a:ext>
                  <a:ext uri="{FF2B5EF4-FFF2-40B4-BE49-F238E27FC236}">
                    <a16:creationId xmlns:a16="http://schemas.microsoft.com/office/drawing/2014/main" id="{00000000-0008-0000-1500-0000D3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30</xdr:row>
      <xdr:rowOff>76199</xdr:rowOff>
    </xdr:from>
    <xdr:to>
      <xdr:col>21</xdr:col>
      <xdr:colOff>133349</xdr:colOff>
      <xdr:row>35</xdr:row>
      <xdr:rowOff>228599</xdr:rowOff>
    </xdr:to>
    <xdr:graphicFrame macro="">
      <xdr:nvGraphicFramePr>
        <xdr:cNvPr id="410" name="Diagramm 409">
          <a:extLst>
            <a:ext uri="{FF2B5EF4-FFF2-40B4-BE49-F238E27FC236}">
              <a16:creationId xmlns:a16="http://schemas.microsoft.com/office/drawing/2014/main" id="{00000000-0008-0000-1500-00009A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40</xdr:row>
          <xdr:rowOff>28578</xdr:rowOff>
        </xdr:from>
        <xdr:to>
          <xdr:col>16</xdr:col>
          <xdr:colOff>76181</xdr:colOff>
          <xdr:row>40</xdr:row>
          <xdr:rowOff>204311</xdr:rowOff>
        </xdr:to>
        <xdr:grpSp>
          <xdr:nvGrpSpPr>
            <xdr:cNvPr id="412" name="Gruppieren 411">
              <a:extLst>
                <a:ext uri="{FF2B5EF4-FFF2-40B4-BE49-F238E27FC236}">
                  <a16:creationId xmlns:a16="http://schemas.microsoft.com/office/drawing/2014/main" id="{00000000-0008-0000-1500-00009C010000}"/>
                </a:ext>
              </a:extLst>
            </xdr:cNvPr>
            <xdr:cNvGrpSpPr/>
          </xdr:nvGrpSpPr>
          <xdr:grpSpPr>
            <a:xfrm>
              <a:off x="4417682" y="1405699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572" name="Group Box 212" hidden="1">
                <a:extLst>
                  <a:ext uri="{63B3BB69-23CF-44E3-9099-C40C66FF867C}">
                    <a14:compatExt spid="_x0000_s399572"/>
                  </a:ext>
                  <a:ext uri="{FF2B5EF4-FFF2-40B4-BE49-F238E27FC236}">
                    <a16:creationId xmlns:a16="http://schemas.microsoft.com/office/drawing/2014/main" id="{00000000-0008-0000-1500-0000D4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73" name="Option Button 213" hidden="1">
                <a:extLst>
                  <a:ext uri="{63B3BB69-23CF-44E3-9099-C40C66FF867C}">
                    <a14:compatExt spid="_x0000_s399573"/>
                  </a:ext>
                  <a:ext uri="{FF2B5EF4-FFF2-40B4-BE49-F238E27FC236}">
                    <a16:creationId xmlns:a16="http://schemas.microsoft.com/office/drawing/2014/main" id="{00000000-0008-0000-1500-0000D5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4" name="Option Button 214" hidden="1">
                <a:extLst>
                  <a:ext uri="{63B3BB69-23CF-44E3-9099-C40C66FF867C}">
                    <a14:compatExt spid="_x0000_s399574"/>
                  </a:ext>
                  <a:ext uri="{FF2B5EF4-FFF2-40B4-BE49-F238E27FC236}">
                    <a16:creationId xmlns:a16="http://schemas.microsoft.com/office/drawing/2014/main" id="{00000000-0008-0000-1500-0000D6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5" name="Option Button 215" hidden="1">
                <a:extLst>
                  <a:ext uri="{63B3BB69-23CF-44E3-9099-C40C66FF867C}">
                    <a14:compatExt spid="_x0000_s399575"/>
                  </a:ext>
                  <a:ext uri="{FF2B5EF4-FFF2-40B4-BE49-F238E27FC236}">
                    <a16:creationId xmlns:a16="http://schemas.microsoft.com/office/drawing/2014/main" id="{00000000-0008-0000-1500-0000D7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6" name="Option Button 216" hidden="1">
                <a:extLst>
                  <a:ext uri="{63B3BB69-23CF-44E3-9099-C40C66FF867C}">
                    <a14:compatExt spid="_x0000_s399576"/>
                  </a:ext>
                  <a:ext uri="{FF2B5EF4-FFF2-40B4-BE49-F238E27FC236}">
                    <a16:creationId xmlns:a16="http://schemas.microsoft.com/office/drawing/2014/main" id="{00000000-0008-0000-1500-0000D8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7" name="Option Button 217" hidden="1">
                <a:extLst>
                  <a:ext uri="{63B3BB69-23CF-44E3-9099-C40C66FF867C}">
                    <a14:compatExt spid="_x0000_s399577"/>
                  </a:ext>
                  <a:ext uri="{FF2B5EF4-FFF2-40B4-BE49-F238E27FC236}">
                    <a16:creationId xmlns:a16="http://schemas.microsoft.com/office/drawing/2014/main" id="{00000000-0008-0000-1500-0000D9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41</xdr:row>
          <xdr:rowOff>19053</xdr:rowOff>
        </xdr:from>
        <xdr:to>
          <xdr:col>16</xdr:col>
          <xdr:colOff>76181</xdr:colOff>
          <xdr:row>41</xdr:row>
          <xdr:rowOff>194786</xdr:rowOff>
        </xdr:to>
        <xdr:grpSp>
          <xdr:nvGrpSpPr>
            <xdr:cNvPr id="421" name="Gruppieren 420">
              <a:extLst>
                <a:ext uri="{FF2B5EF4-FFF2-40B4-BE49-F238E27FC236}">
                  <a16:creationId xmlns:a16="http://schemas.microsoft.com/office/drawing/2014/main" id="{00000000-0008-0000-1500-0000A5010000}"/>
                </a:ext>
              </a:extLst>
            </xdr:cNvPr>
            <xdr:cNvGrpSpPr/>
          </xdr:nvGrpSpPr>
          <xdr:grpSpPr>
            <a:xfrm>
              <a:off x="4417682" y="1444371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578" name="Group Box 218" hidden="1">
                <a:extLst>
                  <a:ext uri="{63B3BB69-23CF-44E3-9099-C40C66FF867C}">
                    <a14:compatExt spid="_x0000_s399578"/>
                  </a:ext>
                  <a:ext uri="{FF2B5EF4-FFF2-40B4-BE49-F238E27FC236}">
                    <a16:creationId xmlns:a16="http://schemas.microsoft.com/office/drawing/2014/main" id="{00000000-0008-0000-1500-0000DA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79" name="Option Button 219" hidden="1">
                <a:extLst>
                  <a:ext uri="{63B3BB69-23CF-44E3-9099-C40C66FF867C}">
                    <a14:compatExt spid="_x0000_s399579"/>
                  </a:ext>
                  <a:ext uri="{FF2B5EF4-FFF2-40B4-BE49-F238E27FC236}">
                    <a16:creationId xmlns:a16="http://schemas.microsoft.com/office/drawing/2014/main" id="{00000000-0008-0000-1500-0000DB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0" name="Option Button 220" hidden="1">
                <a:extLst>
                  <a:ext uri="{63B3BB69-23CF-44E3-9099-C40C66FF867C}">
                    <a14:compatExt spid="_x0000_s399580"/>
                  </a:ext>
                  <a:ext uri="{FF2B5EF4-FFF2-40B4-BE49-F238E27FC236}">
                    <a16:creationId xmlns:a16="http://schemas.microsoft.com/office/drawing/2014/main" id="{00000000-0008-0000-1500-0000DC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1" name="Option Button 221" hidden="1">
                <a:extLst>
                  <a:ext uri="{63B3BB69-23CF-44E3-9099-C40C66FF867C}">
                    <a14:compatExt spid="_x0000_s399581"/>
                  </a:ext>
                  <a:ext uri="{FF2B5EF4-FFF2-40B4-BE49-F238E27FC236}">
                    <a16:creationId xmlns:a16="http://schemas.microsoft.com/office/drawing/2014/main" id="{00000000-0008-0000-1500-0000DD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2" name="Option Button 222" hidden="1">
                <a:extLst>
                  <a:ext uri="{63B3BB69-23CF-44E3-9099-C40C66FF867C}">
                    <a14:compatExt spid="_x0000_s399582"/>
                  </a:ext>
                  <a:ext uri="{FF2B5EF4-FFF2-40B4-BE49-F238E27FC236}">
                    <a16:creationId xmlns:a16="http://schemas.microsoft.com/office/drawing/2014/main" id="{00000000-0008-0000-1500-0000DE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3" name="Option Button 223" hidden="1">
                <a:extLst>
                  <a:ext uri="{63B3BB69-23CF-44E3-9099-C40C66FF867C}">
                    <a14:compatExt spid="_x0000_s399583"/>
                  </a:ext>
                  <a:ext uri="{FF2B5EF4-FFF2-40B4-BE49-F238E27FC236}">
                    <a16:creationId xmlns:a16="http://schemas.microsoft.com/office/drawing/2014/main" id="{00000000-0008-0000-1500-0000DF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42</xdr:row>
          <xdr:rowOff>28578</xdr:rowOff>
        </xdr:from>
        <xdr:to>
          <xdr:col>16</xdr:col>
          <xdr:colOff>76181</xdr:colOff>
          <xdr:row>42</xdr:row>
          <xdr:rowOff>204311</xdr:rowOff>
        </xdr:to>
        <xdr:grpSp>
          <xdr:nvGrpSpPr>
            <xdr:cNvPr id="430" name="Gruppieren 429">
              <a:extLst>
                <a:ext uri="{FF2B5EF4-FFF2-40B4-BE49-F238E27FC236}">
                  <a16:creationId xmlns:a16="http://schemas.microsoft.com/office/drawing/2014/main" id="{00000000-0008-0000-1500-0000AE010000}"/>
                </a:ext>
              </a:extLst>
            </xdr:cNvPr>
            <xdr:cNvGrpSpPr/>
          </xdr:nvGrpSpPr>
          <xdr:grpSpPr>
            <a:xfrm>
              <a:off x="4417682" y="1484947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584" name="Group Box 224" hidden="1">
                <a:extLst>
                  <a:ext uri="{63B3BB69-23CF-44E3-9099-C40C66FF867C}">
                    <a14:compatExt spid="_x0000_s399584"/>
                  </a:ext>
                  <a:ext uri="{FF2B5EF4-FFF2-40B4-BE49-F238E27FC236}">
                    <a16:creationId xmlns:a16="http://schemas.microsoft.com/office/drawing/2014/main" id="{00000000-0008-0000-1500-0000E0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85" name="Option Button 225" hidden="1">
                <a:extLst>
                  <a:ext uri="{63B3BB69-23CF-44E3-9099-C40C66FF867C}">
                    <a14:compatExt spid="_x0000_s399585"/>
                  </a:ext>
                  <a:ext uri="{FF2B5EF4-FFF2-40B4-BE49-F238E27FC236}">
                    <a16:creationId xmlns:a16="http://schemas.microsoft.com/office/drawing/2014/main" id="{00000000-0008-0000-1500-0000E1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6" name="Option Button 226" hidden="1">
                <a:extLst>
                  <a:ext uri="{63B3BB69-23CF-44E3-9099-C40C66FF867C}">
                    <a14:compatExt spid="_x0000_s399586"/>
                  </a:ext>
                  <a:ext uri="{FF2B5EF4-FFF2-40B4-BE49-F238E27FC236}">
                    <a16:creationId xmlns:a16="http://schemas.microsoft.com/office/drawing/2014/main" id="{00000000-0008-0000-1500-0000E2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7" name="Option Button 227" hidden="1">
                <a:extLst>
                  <a:ext uri="{63B3BB69-23CF-44E3-9099-C40C66FF867C}">
                    <a14:compatExt spid="_x0000_s399587"/>
                  </a:ext>
                  <a:ext uri="{FF2B5EF4-FFF2-40B4-BE49-F238E27FC236}">
                    <a16:creationId xmlns:a16="http://schemas.microsoft.com/office/drawing/2014/main" id="{00000000-0008-0000-1500-0000E3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8" name="Option Button 228" hidden="1">
                <a:extLst>
                  <a:ext uri="{63B3BB69-23CF-44E3-9099-C40C66FF867C}">
                    <a14:compatExt spid="_x0000_s399588"/>
                  </a:ext>
                  <a:ext uri="{FF2B5EF4-FFF2-40B4-BE49-F238E27FC236}">
                    <a16:creationId xmlns:a16="http://schemas.microsoft.com/office/drawing/2014/main" id="{00000000-0008-0000-1500-0000E4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9" name="Option Button 229" hidden="1">
                <a:extLst>
                  <a:ext uri="{63B3BB69-23CF-44E3-9099-C40C66FF867C}">
                    <a14:compatExt spid="_x0000_s399589"/>
                  </a:ext>
                  <a:ext uri="{FF2B5EF4-FFF2-40B4-BE49-F238E27FC236}">
                    <a16:creationId xmlns:a16="http://schemas.microsoft.com/office/drawing/2014/main" id="{00000000-0008-0000-1500-0000E5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44</xdr:row>
          <xdr:rowOff>28578</xdr:rowOff>
        </xdr:from>
        <xdr:to>
          <xdr:col>16</xdr:col>
          <xdr:colOff>76181</xdr:colOff>
          <xdr:row>44</xdr:row>
          <xdr:rowOff>204311</xdr:rowOff>
        </xdr:to>
        <xdr:grpSp>
          <xdr:nvGrpSpPr>
            <xdr:cNvPr id="439" name="Gruppieren 438">
              <a:extLst>
                <a:ext uri="{FF2B5EF4-FFF2-40B4-BE49-F238E27FC236}">
                  <a16:creationId xmlns:a16="http://schemas.microsoft.com/office/drawing/2014/main" id="{00000000-0008-0000-1500-0000B7010000}"/>
                </a:ext>
              </a:extLst>
            </xdr:cNvPr>
            <xdr:cNvGrpSpPr/>
          </xdr:nvGrpSpPr>
          <xdr:grpSpPr>
            <a:xfrm>
              <a:off x="4417682" y="1564195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590" name="Group Box 230" hidden="1">
                <a:extLst>
                  <a:ext uri="{63B3BB69-23CF-44E3-9099-C40C66FF867C}">
                    <a14:compatExt spid="_x0000_s399590"/>
                  </a:ext>
                  <a:ext uri="{FF2B5EF4-FFF2-40B4-BE49-F238E27FC236}">
                    <a16:creationId xmlns:a16="http://schemas.microsoft.com/office/drawing/2014/main" id="{00000000-0008-0000-1500-0000E6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91" name="Option Button 231" hidden="1">
                <a:extLst>
                  <a:ext uri="{63B3BB69-23CF-44E3-9099-C40C66FF867C}">
                    <a14:compatExt spid="_x0000_s399591"/>
                  </a:ext>
                  <a:ext uri="{FF2B5EF4-FFF2-40B4-BE49-F238E27FC236}">
                    <a16:creationId xmlns:a16="http://schemas.microsoft.com/office/drawing/2014/main" id="{00000000-0008-0000-1500-0000E7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2" name="Option Button 232" hidden="1">
                <a:extLst>
                  <a:ext uri="{63B3BB69-23CF-44E3-9099-C40C66FF867C}">
                    <a14:compatExt spid="_x0000_s399592"/>
                  </a:ext>
                  <a:ext uri="{FF2B5EF4-FFF2-40B4-BE49-F238E27FC236}">
                    <a16:creationId xmlns:a16="http://schemas.microsoft.com/office/drawing/2014/main" id="{00000000-0008-0000-1500-0000E8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3" name="Option Button 233" hidden="1">
                <a:extLst>
                  <a:ext uri="{63B3BB69-23CF-44E3-9099-C40C66FF867C}">
                    <a14:compatExt spid="_x0000_s399593"/>
                  </a:ext>
                  <a:ext uri="{FF2B5EF4-FFF2-40B4-BE49-F238E27FC236}">
                    <a16:creationId xmlns:a16="http://schemas.microsoft.com/office/drawing/2014/main" id="{00000000-0008-0000-1500-0000E9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4" name="Option Button 234" hidden="1">
                <a:extLst>
                  <a:ext uri="{63B3BB69-23CF-44E3-9099-C40C66FF867C}">
                    <a14:compatExt spid="_x0000_s399594"/>
                  </a:ext>
                  <a:ext uri="{FF2B5EF4-FFF2-40B4-BE49-F238E27FC236}">
                    <a16:creationId xmlns:a16="http://schemas.microsoft.com/office/drawing/2014/main" id="{00000000-0008-0000-1500-0000EA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5" name="Option Button 235" hidden="1">
                <a:extLst>
                  <a:ext uri="{63B3BB69-23CF-44E3-9099-C40C66FF867C}">
                    <a14:compatExt spid="_x0000_s399595"/>
                  </a:ext>
                  <a:ext uri="{FF2B5EF4-FFF2-40B4-BE49-F238E27FC236}">
                    <a16:creationId xmlns:a16="http://schemas.microsoft.com/office/drawing/2014/main" id="{00000000-0008-0000-1500-0000EB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45</xdr:row>
          <xdr:rowOff>38103</xdr:rowOff>
        </xdr:from>
        <xdr:to>
          <xdr:col>16</xdr:col>
          <xdr:colOff>76181</xdr:colOff>
          <xdr:row>45</xdr:row>
          <xdr:rowOff>213836</xdr:rowOff>
        </xdr:to>
        <xdr:grpSp>
          <xdr:nvGrpSpPr>
            <xdr:cNvPr id="448" name="Gruppieren 447">
              <a:extLst>
                <a:ext uri="{FF2B5EF4-FFF2-40B4-BE49-F238E27FC236}">
                  <a16:creationId xmlns:a16="http://schemas.microsoft.com/office/drawing/2014/main" id="{00000000-0008-0000-1500-0000C0010000}"/>
                </a:ext>
              </a:extLst>
            </xdr:cNvPr>
            <xdr:cNvGrpSpPr/>
          </xdr:nvGrpSpPr>
          <xdr:grpSpPr>
            <a:xfrm>
              <a:off x="4417682" y="1604772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596" name="Group Box 236" hidden="1">
                <a:extLst>
                  <a:ext uri="{63B3BB69-23CF-44E3-9099-C40C66FF867C}">
                    <a14:compatExt spid="_x0000_s399596"/>
                  </a:ext>
                  <a:ext uri="{FF2B5EF4-FFF2-40B4-BE49-F238E27FC236}">
                    <a16:creationId xmlns:a16="http://schemas.microsoft.com/office/drawing/2014/main" id="{00000000-0008-0000-1500-0000EC18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97" name="Option Button 237" hidden="1">
                <a:extLst>
                  <a:ext uri="{63B3BB69-23CF-44E3-9099-C40C66FF867C}">
                    <a14:compatExt spid="_x0000_s399597"/>
                  </a:ext>
                  <a:ext uri="{FF2B5EF4-FFF2-40B4-BE49-F238E27FC236}">
                    <a16:creationId xmlns:a16="http://schemas.microsoft.com/office/drawing/2014/main" id="{00000000-0008-0000-1500-0000ED18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8" name="Option Button 238" hidden="1">
                <a:extLst>
                  <a:ext uri="{63B3BB69-23CF-44E3-9099-C40C66FF867C}">
                    <a14:compatExt spid="_x0000_s399598"/>
                  </a:ext>
                  <a:ext uri="{FF2B5EF4-FFF2-40B4-BE49-F238E27FC236}">
                    <a16:creationId xmlns:a16="http://schemas.microsoft.com/office/drawing/2014/main" id="{00000000-0008-0000-1500-0000EE18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9" name="Option Button 239" hidden="1">
                <a:extLst>
                  <a:ext uri="{63B3BB69-23CF-44E3-9099-C40C66FF867C}">
                    <a14:compatExt spid="_x0000_s399599"/>
                  </a:ext>
                  <a:ext uri="{FF2B5EF4-FFF2-40B4-BE49-F238E27FC236}">
                    <a16:creationId xmlns:a16="http://schemas.microsoft.com/office/drawing/2014/main" id="{00000000-0008-0000-1500-0000EF18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0" name="Option Button 240" hidden="1">
                <a:extLst>
                  <a:ext uri="{63B3BB69-23CF-44E3-9099-C40C66FF867C}">
                    <a14:compatExt spid="_x0000_s399600"/>
                  </a:ext>
                  <a:ext uri="{FF2B5EF4-FFF2-40B4-BE49-F238E27FC236}">
                    <a16:creationId xmlns:a16="http://schemas.microsoft.com/office/drawing/2014/main" id="{00000000-0008-0000-1500-0000F018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1" name="Option Button 241" hidden="1">
                <a:extLst>
                  <a:ext uri="{63B3BB69-23CF-44E3-9099-C40C66FF867C}">
                    <a14:compatExt spid="_x0000_s399601"/>
                  </a:ext>
                  <a:ext uri="{FF2B5EF4-FFF2-40B4-BE49-F238E27FC236}">
                    <a16:creationId xmlns:a16="http://schemas.microsoft.com/office/drawing/2014/main" id="{00000000-0008-0000-1500-0000F118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39</xdr:row>
      <xdr:rowOff>66674</xdr:rowOff>
    </xdr:from>
    <xdr:to>
      <xdr:col>21</xdr:col>
      <xdr:colOff>133349</xdr:colOff>
      <xdr:row>44</xdr:row>
      <xdr:rowOff>219074</xdr:rowOff>
    </xdr:to>
    <xdr:graphicFrame macro="">
      <xdr:nvGraphicFramePr>
        <xdr:cNvPr id="456" name="Diagramm 455">
          <a:extLst>
            <a:ext uri="{FF2B5EF4-FFF2-40B4-BE49-F238E27FC236}">
              <a16:creationId xmlns:a16="http://schemas.microsoft.com/office/drawing/2014/main" id="{00000000-0008-0000-1500-0000C8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48</xdr:row>
          <xdr:rowOff>9591</xdr:rowOff>
        </xdr:from>
        <xdr:to>
          <xdr:col>16</xdr:col>
          <xdr:colOff>76191</xdr:colOff>
          <xdr:row>48</xdr:row>
          <xdr:rowOff>203596</xdr:rowOff>
        </xdr:to>
        <xdr:grpSp>
          <xdr:nvGrpSpPr>
            <xdr:cNvPr id="458" name="Gruppieren 457">
              <a:extLst>
                <a:ext uri="{FF2B5EF4-FFF2-40B4-BE49-F238E27FC236}">
                  <a16:creationId xmlns:a16="http://schemas.microsoft.com/office/drawing/2014/main" id="{00000000-0008-0000-1500-0000CA010000}"/>
                </a:ext>
              </a:extLst>
            </xdr:cNvPr>
            <xdr:cNvGrpSpPr/>
          </xdr:nvGrpSpPr>
          <xdr:grpSpPr>
            <a:xfrm>
              <a:off x="4417688" y="1700981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02" name="Group Box 242" hidden="1">
                <a:extLst>
                  <a:ext uri="{63B3BB69-23CF-44E3-9099-C40C66FF867C}">
                    <a14:compatExt spid="_x0000_s399602"/>
                  </a:ext>
                  <a:ext uri="{FF2B5EF4-FFF2-40B4-BE49-F238E27FC236}">
                    <a16:creationId xmlns:a16="http://schemas.microsoft.com/office/drawing/2014/main" id="{00000000-0008-0000-1500-0000F2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03" name="Option Button 243" hidden="1">
                <a:extLst>
                  <a:ext uri="{63B3BB69-23CF-44E3-9099-C40C66FF867C}">
                    <a14:compatExt spid="_x0000_s399603"/>
                  </a:ext>
                  <a:ext uri="{FF2B5EF4-FFF2-40B4-BE49-F238E27FC236}">
                    <a16:creationId xmlns:a16="http://schemas.microsoft.com/office/drawing/2014/main" id="{00000000-0008-0000-1500-0000F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4" name="Option Button 244" hidden="1">
                <a:extLst>
                  <a:ext uri="{63B3BB69-23CF-44E3-9099-C40C66FF867C}">
                    <a14:compatExt spid="_x0000_s399604"/>
                  </a:ext>
                  <a:ext uri="{FF2B5EF4-FFF2-40B4-BE49-F238E27FC236}">
                    <a16:creationId xmlns:a16="http://schemas.microsoft.com/office/drawing/2014/main" id="{00000000-0008-0000-1500-0000F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5" name="Option Button 245" hidden="1">
                <a:extLst>
                  <a:ext uri="{63B3BB69-23CF-44E3-9099-C40C66FF867C}">
                    <a14:compatExt spid="_x0000_s399605"/>
                  </a:ext>
                  <a:ext uri="{FF2B5EF4-FFF2-40B4-BE49-F238E27FC236}">
                    <a16:creationId xmlns:a16="http://schemas.microsoft.com/office/drawing/2014/main" id="{00000000-0008-0000-1500-0000F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6" name="Option Button 246" hidden="1">
                <a:extLst>
                  <a:ext uri="{63B3BB69-23CF-44E3-9099-C40C66FF867C}">
                    <a14:compatExt spid="_x0000_s399606"/>
                  </a:ext>
                  <a:ext uri="{FF2B5EF4-FFF2-40B4-BE49-F238E27FC236}">
                    <a16:creationId xmlns:a16="http://schemas.microsoft.com/office/drawing/2014/main" id="{00000000-0008-0000-1500-0000F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7" name="Option Button 247" hidden="1">
                <a:extLst>
                  <a:ext uri="{63B3BB69-23CF-44E3-9099-C40C66FF867C}">
                    <a14:compatExt spid="_x0000_s399607"/>
                  </a:ext>
                  <a:ext uri="{FF2B5EF4-FFF2-40B4-BE49-F238E27FC236}">
                    <a16:creationId xmlns:a16="http://schemas.microsoft.com/office/drawing/2014/main" id="{00000000-0008-0000-1500-0000F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51</xdr:row>
          <xdr:rowOff>66</xdr:rowOff>
        </xdr:from>
        <xdr:to>
          <xdr:col>16</xdr:col>
          <xdr:colOff>76191</xdr:colOff>
          <xdr:row>51</xdr:row>
          <xdr:rowOff>194071</xdr:rowOff>
        </xdr:to>
        <xdr:grpSp>
          <xdr:nvGrpSpPr>
            <xdr:cNvPr id="467" name="Gruppieren 466">
              <a:extLst>
                <a:ext uri="{FF2B5EF4-FFF2-40B4-BE49-F238E27FC236}">
                  <a16:creationId xmlns:a16="http://schemas.microsoft.com/office/drawing/2014/main" id="{00000000-0008-0000-1500-0000D3010000}"/>
                </a:ext>
              </a:extLst>
            </xdr:cNvPr>
            <xdr:cNvGrpSpPr/>
          </xdr:nvGrpSpPr>
          <xdr:grpSpPr>
            <a:xfrm>
              <a:off x="4417688" y="1818900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08" name="Group Box 248" hidden="1">
                <a:extLst>
                  <a:ext uri="{63B3BB69-23CF-44E3-9099-C40C66FF867C}">
                    <a14:compatExt spid="_x0000_s399608"/>
                  </a:ext>
                  <a:ext uri="{FF2B5EF4-FFF2-40B4-BE49-F238E27FC236}">
                    <a16:creationId xmlns:a16="http://schemas.microsoft.com/office/drawing/2014/main" id="{00000000-0008-0000-1500-0000F8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09" name="Option Button 249" hidden="1">
                <a:extLst>
                  <a:ext uri="{63B3BB69-23CF-44E3-9099-C40C66FF867C}">
                    <a14:compatExt spid="_x0000_s399609"/>
                  </a:ext>
                  <a:ext uri="{FF2B5EF4-FFF2-40B4-BE49-F238E27FC236}">
                    <a16:creationId xmlns:a16="http://schemas.microsoft.com/office/drawing/2014/main" id="{00000000-0008-0000-1500-0000F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0" name="Option Button 250" hidden="1">
                <a:extLst>
                  <a:ext uri="{63B3BB69-23CF-44E3-9099-C40C66FF867C}">
                    <a14:compatExt spid="_x0000_s399610"/>
                  </a:ext>
                  <a:ext uri="{FF2B5EF4-FFF2-40B4-BE49-F238E27FC236}">
                    <a16:creationId xmlns:a16="http://schemas.microsoft.com/office/drawing/2014/main" id="{00000000-0008-0000-1500-0000F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1" name="Option Button 251" hidden="1">
                <a:extLst>
                  <a:ext uri="{63B3BB69-23CF-44E3-9099-C40C66FF867C}">
                    <a14:compatExt spid="_x0000_s399611"/>
                  </a:ext>
                  <a:ext uri="{FF2B5EF4-FFF2-40B4-BE49-F238E27FC236}">
                    <a16:creationId xmlns:a16="http://schemas.microsoft.com/office/drawing/2014/main" id="{00000000-0008-0000-1500-0000F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2" name="Option Button 252" hidden="1">
                <a:extLst>
                  <a:ext uri="{63B3BB69-23CF-44E3-9099-C40C66FF867C}">
                    <a14:compatExt spid="_x0000_s399612"/>
                  </a:ext>
                  <a:ext uri="{FF2B5EF4-FFF2-40B4-BE49-F238E27FC236}">
                    <a16:creationId xmlns:a16="http://schemas.microsoft.com/office/drawing/2014/main" id="{00000000-0008-0000-1500-0000F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3" name="Option Button 253" hidden="1">
                <a:extLst>
                  <a:ext uri="{63B3BB69-23CF-44E3-9099-C40C66FF867C}">
                    <a14:compatExt spid="_x0000_s399613"/>
                  </a:ext>
                  <a:ext uri="{FF2B5EF4-FFF2-40B4-BE49-F238E27FC236}">
                    <a16:creationId xmlns:a16="http://schemas.microsoft.com/office/drawing/2014/main" id="{00000000-0008-0000-1500-0000F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52</xdr:row>
          <xdr:rowOff>9591</xdr:rowOff>
        </xdr:from>
        <xdr:to>
          <xdr:col>16</xdr:col>
          <xdr:colOff>76191</xdr:colOff>
          <xdr:row>52</xdr:row>
          <xdr:rowOff>203596</xdr:rowOff>
        </xdr:to>
        <xdr:grpSp>
          <xdr:nvGrpSpPr>
            <xdr:cNvPr id="476" name="Gruppieren 475">
              <a:extLst>
                <a:ext uri="{FF2B5EF4-FFF2-40B4-BE49-F238E27FC236}">
                  <a16:creationId xmlns:a16="http://schemas.microsoft.com/office/drawing/2014/main" id="{00000000-0008-0000-1500-0000DC010000}"/>
                </a:ext>
              </a:extLst>
            </xdr:cNvPr>
            <xdr:cNvGrpSpPr/>
          </xdr:nvGrpSpPr>
          <xdr:grpSpPr>
            <a:xfrm>
              <a:off x="4417688" y="1859477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14" name="Group Box 254" hidden="1">
                <a:extLst>
                  <a:ext uri="{63B3BB69-23CF-44E3-9099-C40C66FF867C}">
                    <a14:compatExt spid="_x0000_s399614"/>
                  </a:ext>
                  <a:ext uri="{FF2B5EF4-FFF2-40B4-BE49-F238E27FC236}">
                    <a16:creationId xmlns:a16="http://schemas.microsoft.com/office/drawing/2014/main" id="{00000000-0008-0000-1500-0000FE18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15" name="Option Button 255" hidden="1">
                <a:extLst>
                  <a:ext uri="{63B3BB69-23CF-44E3-9099-C40C66FF867C}">
                    <a14:compatExt spid="_x0000_s399615"/>
                  </a:ext>
                  <a:ext uri="{FF2B5EF4-FFF2-40B4-BE49-F238E27FC236}">
                    <a16:creationId xmlns:a16="http://schemas.microsoft.com/office/drawing/2014/main" id="{00000000-0008-0000-1500-0000FF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6" name="Option Button 256" hidden="1">
                <a:extLst>
                  <a:ext uri="{63B3BB69-23CF-44E3-9099-C40C66FF867C}">
                    <a14:compatExt spid="_x0000_s399616"/>
                  </a:ext>
                  <a:ext uri="{FF2B5EF4-FFF2-40B4-BE49-F238E27FC236}">
                    <a16:creationId xmlns:a16="http://schemas.microsoft.com/office/drawing/2014/main" id="{00000000-0008-0000-1500-000000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7" name="Option Button 257" hidden="1">
                <a:extLst>
                  <a:ext uri="{63B3BB69-23CF-44E3-9099-C40C66FF867C}">
                    <a14:compatExt spid="_x0000_s399617"/>
                  </a:ext>
                  <a:ext uri="{FF2B5EF4-FFF2-40B4-BE49-F238E27FC236}">
                    <a16:creationId xmlns:a16="http://schemas.microsoft.com/office/drawing/2014/main" id="{00000000-0008-0000-1500-000001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8" name="Option Button 258" hidden="1">
                <a:extLst>
                  <a:ext uri="{63B3BB69-23CF-44E3-9099-C40C66FF867C}">
                    <a14:compatExt spid="_x0000_s399618"/>
                  </a:ext>
                  <a:ext uri="{FF2B5EF4-FFF2-40B4-BE49-F238E27FC236}">
                    <a16:creationId xmlns:a16="http://schemas.microsoft.com/office/drawing/2014/main" id="{00000000-0008-0000-1500-000002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9" name="Option Button 259" hidden="1">
                <a:extLst>
                  <a:ext uri="{63B3BB69-23CF-44E3-9099-C40C66FF867C}">
                    <a14:compatExt spid="_x0000_s399619"/>
                  </a:ext>
                  <a:ext uri="{FF2B5EF4-FFF2-40B4-BE49-F238E27FC236}">
                    <a16:creationId xmlns:a16="http://schemas.microsoft.com/office/drawing/2014/main" id="{00000000-0008-0000-1500-000003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53</xdr:row>
          <xdr:rowOff>66</xdr:rowOff>
        </xdr:from>
        <xdr:to>
          <xdr:col>16</xdr:col>
          <xdr:colOff>76191</xdr:colOff>
          <xdr:row>53</xdr:row>
          <xdr:rowOff>194071</xdr:rowOff>
        </xdr:to>
        <xdr:grpSp>
          <xdr:nvGrpSpPr>
            <xdr:cNvPr id="485" name="Gruppieren 484">
              <a:extLst>
                <a:ext uri="{FF2B5EF4-FFF2-40B4-BE49-F238E27FC236}">
                  <a16:creationId xmlns:a16="http://schemas.microsoft.com/office/drawing/2014/main" id="{00000000-0008-0000-1500-0000E5010000}"/>
                </a:ext>
              </a:extLst>
            </xdr:cNvPr>
            <xdr:cNvGrpSpPr/>
          </xdr:nvGrpSpPr>
          <xdr:grpSpPr>
            <a:xfrm>
              <a:off x="4417688" y="1898148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20" name="Group Box 260" hidden="1">
                <a:extLst>
                  <a:ext uri="{63B3BB69-23CF-44E3-9099-C40C66FF867C}">
                    <a14:compatExt spid="_x0000_s399620"/>
                  </a:ext>
                  <a:ext uri="{FF2B5EF4-FFF2-40B4-BE49-F238E27FC236}">
                    <a16:creationId xmlns:a16="http://schemas.microsoft.com/office/drawing/2014/main" id="{00000000-0008-0000-1500-000004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1" name="Option Button 261" hidden="1">
                <a:extLst>
                  <a:ext uri="{63B3BB69-23CF-44E3-9099-C40C66FF867C}">
                    <a14:compatExt spid="_x0000_s399621"/>
                  </a:ext>
                  <a:ext uri="{FF2B5EF4-FFF2-40B4-BE49-F238E27FC236}">
                    <a16:creationId xmlns:a16="http://schemas.microsoft.com/office/drawing/2014/main" id="{00000000-0008-0000-1500-000005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2" name="Option Button 262" hidden="1">
                <a:extLst>
                  <a:ext uri="{63B3BB69-23CF-44E3-9099-C40C66FF867C}">
                    <a14:compatExt spid="_x0000_s399622"/>
                  </a:ext>
                  <a:ext uri="{FF2B5EF4-FFF2-40B4-BE49-F238E27FC236}">
                    <a16:creationId xmlns:a16="http://schemas.microsoft.com/office/drawing/2014/main" id="{00000000-0008-0000-1500-000006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3" name="Option Button 263" hidden="1">
                <a:extLst>
                  <a:ext uri="{63B3BB69-23CF-44E3-9099-C40C66FF867C}">
                    <a14:compatExt spid="_x0000_s399623"/>
                  </a:ext>
                  <a:ext uri="{FF2B5EF4-FFF2-40B4-BE49-F238E27FC236}">
                    <a16:creationId xmlns:a16="http://schemas.microsoft.com/office/drawing/2014/main" id="{00000000-0008-0000-1500-000007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4" name="Option Button 264" hidden="1">
                <a:extLst>
                  <a:ext uri="{63B3BB69-23CF-44E3-9099-C40C66FF867C}">
                    <a14:compatExt spid="_x0000_s399624"/>
                  </a:ext>
                  <a:ext uri="{FF2B5EF4-FFF2-40B4-BE49-F238E27FC236}">
                    <a16:creationId xmlns:a16="http://schemas.microsoft.com/office/drawing/2014/main" id="{00000000-0008-0000-1500-000008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5" name="Option Button 265" hidden="1">
                <a:extLst>
                  <a:ext uri="{63B3BB69-23CF-44E3-9099-C40C66FF867C}">
                    <a14:compatExt spid="_x0000_s399625"/>
                  </a:ext>
                  <a:ext uri="{FF2B5EF4-FFF2-40B4-BE49-F238E27FC236}">
                    <a16:creationId xmlns:a16="http://schemas.microsoft.com/office/drawing/2014/main" id="{00000000-0008-0000-1500-000009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47</xdr:row>
      <xdr:rowOff>66674</xdr:rowOff>
    </xdr:from>
    <xdr:to>
      <xdr:col>21</xdr:col>
      <xdr:colOff>133349</xdr:colOff>
      <xdr:row>52</xdr:row>
      <xdr:rowOff>219074</xdr:rowOff>
    </xdr:to>
    <xdr:graphicFrame macro="">
      <xdr:nvGraphicFramePr>
        <xdr:cNvPr id="493" name="Diagramm 492">
          <a:extLst>
            <a:ext uri="{FF2B5EF4-FFF2-40B4-BE49-F238E27FC236}">
              <a16:creationId xmlns:a16="http://schemas.microsoft.com/office/drawing/2014/main" id="{00000000-0008-0000-1500-0000E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57</xdr:row>
          <xdr:rowOff>28578</xdr:rowOff>
        </xdr:from>
        <xdr:to>
          <xdr:col>16</xdr:col>
          <xdr:colOff>76181</xdr:colOff>
          <xdr:row>57</xdr:row>
          <xdr:rowOff>204311</xdr:rowOff>
        </xdr:to>
        <xdr:grpSp>
          <xdr:nvGrpSpPr>
            <xdr:cNvPr id="495" name="Gruppieren 494">
              <a:extLst>
                <a:ext uri="{FF2B5EF4-FFF2-40B4-BE49-F238E27FC236}">
                  <a16:creationId xmlns:a16="http://schemas.microsoft.com/office/drawing/2014/main" id="{00000000-0008-0000-1500-0000EF010000}"/>
                </a:ext>
              </a:extLst>
            </xdr:cNvPr>
            <xdr:cNvGrpSpPr/>
          </xdr:nvGrpSpPr>
          <xdr:grpSpPr>
            <a:xfrm>
              <a:off x="4417682" y="2039683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26" name="Group Box 266" hidden="1">
                <a:extLst>
                  <a:ext uri="{63B3BB69-23CF-44E3-9099-C40C66FF867C}">
                    <a14:compatExt spid="_x0000_s399626"/>
                  </a:ext>
                  <a:ext uri="{FF2B5EF4-FFF2-40B4-BE49-F238E27FC236}">
                    <a16:creationId xmlns:a16="http://schemas.microsoft.com/office/drawing/2014/main" id="{00000000-0008-0000-1500-00000A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7" name="Option Button 267" hidden="1">
                <a:extLst>
                  <a:ext uri="{63B3BB69-23CF-44E3-9099-C40C66FF867C}">
                    <a14:compatExt spid="_x0000_s399627"/>
                  </a:ext>
                  <a:ext uri="{FF2B5EF4-FFF2-40B4-BE49-F238E27FC236}">
                    <a16:creationId xmlns:a16="http://schemas.microsoft.com/office/drawing/2014/main" id="{00000000-0008-0000-1500-00000B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8" name="Option Button 268" hidden="1">
                <a:extLst>
                  <a:ext uri="{63B3BB69-23CF-44E3-9099-C40C66FF867C}">
                    <a14:compatExt spid="_x0000_s399628"/>
                  </a:ext>
                  <a:ext uri="{FF2B5EF4-FFF2-40B4-BE49-F238E27FC236}">
                    <a16:creationId xmlns:a16="http://schemas.microsoft.com/office/drawing/2014/main" id="{00000000-0008-0000-1500-00000C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9" name="Option Button 269" hidden="1">
                <a:extLst>
                  <a:ext uri="{63B3BB69-23CF-44E3-9099-C40C66FF867C}">
                    <a14:compatExt spid="_x0000_s399629"/>
                  </a:ext>
                  <a:ext uri="{FF2B5EF4-FFF2-40B4-BE49-F238E27FC236}">
                    <a16:creationId xmlns:a16="http://schemas.microsoft.com/office/drawing/2014/main" id="{00000000-0008-0000-1500-00000D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0" name="Option Button 270" hidden="1">
                <a:extLst>
                  <a:ext uri="{63B3BB69-23CF-44E3-9099-C40C66FF867C}">
                    <a14:compatExt spid="_x0000_s399630"/>
                  </a:ext>
                  <a:ext uri="{FF2B5EF4-FFF2-40B4-BE49-F238E27FC236}">
                    <a16:creationId xmlns:a16="http://schemas.microsoft.com/office/drawing/2014/main" id="{00000000-0008-0000-1500-00000E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1" name="Option Button 271" hidden="1">
                <a:extLst>
                  <a:ext uri="{63B3BB69-23CF-44E3-9099-C40C66FF867C}">
                    <a14:compatExt spid="_x0000_s399631"/>
                  </a:ext>
                  <a:ext uri="{FF2B5EF4-FFF2-40B4-BE49-F238E27FC236}">
                    <a16:creationId xmlns:a16="http://schemas.microsoft.com/office/drawing/2014/main" id="{00000000-0008-0000-1500-00000F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58</xdr:row>
          <xdr:rowOff>9528</xdr:rowOff>
        </xdr:from>
        <xdr:to>
          <xdr:col>16</xdr:col>
          <xdr:colOff>76181</xdr:colOff>
          <xdr:row>58</xdr:row>
          <xdr:rowOff>185261</xdr:rowOff>
        </xdr:to>
        <xdr:grpSp>
          <xdr:nvGrpSpPr>
            <xdr:cNvPr id="504" name="Gruppieren 503">
              <a:extLst>
                <a:ext uri="{FF2B5EF4-FFF2-40B4-BE49-F238E27FC236}">
                  <a16:creationId xmlns:a16="http://schemas.microsoft.com/office/drawing/2014/main" id="{00000000-0008-0000-1500-0000F8010000}"/>
                </a:ext>
              </a:extLst>
            </xdr:cNvPr>
            <xdr:cNvGrpSpPr/>
          </xdr:nvGrpSpPr>
          <xdr:grpSpPr>
            <a:xfrm>
              <a:off x="4417682" y="2077402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32" name="Group Box 272" hidden="1">
                <a:extLst>
                  <a:ext uri="{63B3BB69-23CF-44E3-9099-C40C66FF867C}">
                    <a14:compatExt spid="_x0000_s399632"/>
                  </a:ext>
                  <a:ext uri="{FF2B5EF4-FFF2-40B4-BE49-F238E27FC236}">
                    <a16:creationId xmlns:a16="http://schemas.microsoft.com/office/drawing/2014/main" id="{00000000-0008-0000-1500-000010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33" name="Option Button 273" hidden="1">
                <a:extLst>
                  <a:ext uri="{63B3BB69-23CF-44E3-9099-C40C66FF867C}">
                    <a14:compatExt spid="_x0000_s399633"/>
                  </a:ext>
                  <a:ext uri="{FF2B5EF4-FFF2-40B4-BE49-F238E27FC236}">
                    <a16:creationId xmlns:a16="http://schemas.microsoft.com/office/drawing/2014/main" id="{00000000-0008-0000-1500-000011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4" name="Option Button 274" hidden="1">
                <a:extLst>
                  <a:ext uri="{63B3BB69-23CF-44E3-9099-C40C66FF867C}">
                    <a14:compatExt spid="_x0000_s399634"/>
                  </a:ext>
                  <a:ext uri="{FF2B5EF4-FFF2-40B4-BE49-F238E27FC236}">
                    <a16:creationId xmlns:a16="http://schemas.microsoft.com/office/drawing/2014/main" id="{00000000-0008-0000-1500-000012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5" name="Option Button 275" hidden="1">
                <a:extLst>
                  <a:ext uri="{63B3BB69-23CF-44E3-9099-C40C66FF867C}">
                    <a14:compatExt spid="_x0000_s399635"/>
                  </a:ext>
                  <a:ext uri="{FF2B5EF4-FFF2-40B4-BE49-F238E27FC236}">
                    <a16:creationId xmlns:a16="http://schemas.microsoft.com/office/drawing/2014/main" id="{00000000-0008-0000-1500-000013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6" name="Option Button 276" hidden="1">
                <a:extLst>
                  <a:ext uri="{63B3BB69-23CF-44E3-9099-C40C66FF867C}">
                    <a14:compatExt spid="_x0000_s399636"/>
                  </a:ext>
                  <a:ext uri="{FF2B5EF4-FFF2-40B4-BE49-F238E27FC236}">
                    <a16:creationId xmlns:a16="http://schemas.microsoft.com/office/drawing/2014/main" id="{00000000-0008-0000-1500-000014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7" name="Option Button 277" hidden="1">
                <a:extLst>
                  <a:ext uri="{63B3BB69-23CF-44E3-9099-C40C66FF867C}">
                    <a14:compatExt spid="_x0000_s399637"/>
                  </a:ext>
                  <a:ext uri="{FF2B5EF4-FFF2-40B4-BE49-F238E27FC236}">
                    <a16:creationId xmlns:a16="http://schemas.microsoft.com/office/drawing/2014/main" id="{00000000-0008-0000-1500-000015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59</xdr:row>
          <xdr:rowOff>28578</xdr:rowOff>
        </xdr:from>
        <xdr:to>
          <xdr:col>16</xdr:col>
          <xdr:colOff>76181</xdr:colOff>
          <xdr:row>59</xdr:row>
          <xdr:rowOff>204311</xdr:rowOff>
        </xdr:to>
        <xdr:grpSp>
          <xdr:nvGrpSpPr>
            <xdr:cNvPr id="513" name="Gruppieren 512">
              <a:extLst>
                <a:ext uri="{FF2B5EF4-FFF2-40B4-BE49-F238E27FC236}">
                  <a16:creationId xmlns:a16="http://schemas.microsoft.com/office/drawing/2014/main" id="{00000000-0008-0000-1500-000001020000}"/>
                </a:ext>
              </a:extLst>
            </xdr:cNvPr>
            <xdr:cNvGrpSpPr/>
          </xdr:nvGrpSpPr>
          <xdr:grpSpPr>
            <a:xfrm>
              <a:off x="4417682" y="2118931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38" name="Group Box 278" hidden="1">
                <a:extLst>
                  <a:ext uri="{63B3BB69-23CF-44E3-9099-C40C66FF867C}">
                    <a14:compatExt spid="_x0000_s399638"/>
                  </a:ext>
                  <a:ext uri="{FF2B5EF4-FFF2-40B4-BE49-F238E27FC236}">
                    <a16:creationId xmlns:a16="http://schemas.microsoft.com/office/drawing/2014/main" id="{00000000-0008-0000-1500-000016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39" name="Option Button 279" hidden="1">
                <a:extLst>
                  <a:ext uri="{63B3BB69-23CF-44E3-9099-C40C66FF867C}">
                    <a14:compatExt spid="_x0000_s399639"/>
                  </a:ext>
                  <a:ext uri="{FF2B5EF4-FFF2-40B4-BE49-F238E27FC236}">
                    <a16:creationId xmlns:a16="http://schemas.microsoft.com/office/drawing/2014/main" id="{00000000-0008-0000-1500-000017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0" name="Option Button 280" hidden="1">
                <a:extLst>
                  <a:ext uri="{63B3BB69-23CF-44E3-9099-C40C66FF867C}">
                    <a14:compatExt spid="_x0000_s399640"/>
                  </a:ext>
                  <a:ext uri="{FF2B5EF4-FFF2-40B4-BE49-F238E27FC236}">
                    <a16:creationId xmlns:a16="http://schemas.microsoft.com/office/drawing/2014/main" id="{00000000-0008-0000-1500-000018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1" name="Option Button 281" hidden="1">
                <a:extLst>
                  <a:ext uri="{63B3BB69-23CF-44E3-9099-C40C66FF867C}">
                    <a14:compatExt spid="_x0000_s399641"/>
                  </a:ext>
                  <a:ext uri="{FF2B5EF4-FFF2-40B4-BE49-F238E27FC236}">
                    <a16:creationId xmlns:a16="http://schemas.microsoft.com/office/drawing/2014/main" id="{00000000-0008-0000-1500-000019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2" name="Option Button 282" hidden="1">
                <a:extLst>
                  <a:ext uri="{63B3BB69-23CF-44E3-9099-C40C66FF867C}">
                    <a14:compatExt spid="_x0000_s399642"/>
                  </a:ext>
                  <a:ext uri="{FF2B5EF4-FFF2-40B4-BE49-F238E27FC236}">
                    <a16:creationId xmlns:a16="http://schemas.microsoft.com/office/drawing/2014/main" id="{00000000-0008-0000-1500-00001A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3" name="Option Button 283" hidden="1">
                <a:extLst>
                  <a:ext uri="{63B3BB69-23CF-44E3-9099-C40C66FF867C}">
                    <a14:compatExt spid="_x0000_s399643"/>
                  </a:ext>
                  <a:ext uri="{FF2B5EF4-FFF2-40B4-BE49-F238E27FC236}">
                    <a16:creationId xmlns:a16="http://schemas.microsoft.com/office/drawing/2014/main" id="{00000000-0008-0000-1500-00001B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60</xdr:row>
          <xdr:rowOff>28578</xdr:rowOff>
        </xdr:from>
        <xdr:to>
          <xdr:col>16</xdr:col>
          <xdr:colOff>76181</xdr:colOff>
          <xdr:row>60</xdr:row>
          <xdr:rowOff>204311</xdr:rowOff>
        </xdr:to>
        <xdr:grpSp>
          <xdr:nvGrpSpPr>
            <xdr:cNvPr id="522" name="Gruppieren 521">
              <a:extLst>
                <a:ext uri="{FF2B5EF4-FFF2-40B4-BE49-F238E27FC236}">
                  <a16:creationId xmlns:a16="http://schemas.microsoft.com/office/drawing/2014/main" id="{00000000-0008-0000-1500-00000A020000}"/>
                </a:ext>
              </a:extLst>
            </xdr:cNvPr>
            <xdr:cNvGrpSpPr/>
          </xdr:nvGrpSpPr>
          <xdr:grpSpPr>
            <a:xfrm>
              <a:off x="4417682" y="2158555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44" name="Group Box 284" hidden="1">
                <a:extLst>
                  <a:ext uri="{63B3BB69-23CF-44E3-9099-C40C66FF867C}">
                    <a14:compatExt spid="_x0000_s399644"/>
                  </a:ext>
                  <a:ext uri="{FF2B5EF4-FFF2-40B4-BE49-F238E27FC236}">
                    <a16:creationId xmlns:a16="http://schemas.microsoft.com/office/drawing/2014/main" id="{00000000-0008-0000-1500-00001C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45" name="Option Button 285" hidden="1">
                <a:extLst>
                  <a:ext uri="{63B3BB69-23CF-44E3-9099-C40C66FF867C}">
                    <a14:compatExt spid="_x0000_s399645"/>
                  </a:ext>
                  <a:ext uri="{FF2B5EF4-FFF2-40B4-BE49-F238E27FC236}">
                    <a16:creationId xmlns:a16="http://schemas.microsoft.com/office/drawing/2014/main" id="{00000000-0008-0000-1500-00001D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6" name="Option Button 286" hidden="1">
                <a:extLst>
                  <a:ext uri="{63B3BB69-23CF-44E3-9099-C40C66FF867C}">
                    <a14:compatExt spid="_x0000_s399646"/>
                  </a:ext>
                  <a:ext uri="{FF2B5EF4-FFF2-40B4-BE49-F238E27FC236}">
                    <a16:creationId xmlns:a16="http://schemas.microsoft.com/office/drawing/2014/main" id="{00000000-0008-0000-1500-00001E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7" name="Option Button 287" hidden="1">
                <a:extLst>
                  <a:ext uri="{63B3BB69-23CF-44E3-9099-C40C66FF867C}">
                    <a14:compatExt spid="_x0000_s399647"/>
                  </a:ext>
                  <a:ext uri="{FF2B5EF4-FFF2-40B4-BE49-F238E27FC236}">
                    <a16:creationId xmlns:a16="http://schemas.microsoft.com/office/drawing/2014/main" id="{00000000-0008-0000-1500-00001F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8" name="Option Button 288" hidden="1">
                <a:extLst>
                  <a:ext uri="{63B3BB69-23CF-44E3-9099-C40C66FF867C}">
                    <a14:compatExt spid="_x0000_s399648"/>
                  </a:ext>
                  <a:ext uri="{FF2B5EF4-FFF2-40B4-BE49-F238E27FC236}">
                    <a16:creationId xmlns:a16="http://schemas.microsoft.com/office/drawing/2014/main" id="{00000000-0008-0000-1500-000020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9" name="Option Button 289" hidden="1">
                <a:extLst>
                  <a:ext uri="{63B3BB69-23CF-44E3-9099-C40C66FF867C}">
                    <a14:compatExt spid="_x0000_s399649"/>
                  </a:ext>
                  <a:ext uri="{FF2B5EF4-FFF2-40B4-BE49-F238E27FC236}">
                    <a16:creationId xmlns:a16="http://schemas.microsoft.com/office/drawing/2014/main" id="{00000000-0008-0000-1500-000021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55</xdr:row>
      <xdr:rowOff>76199</xdr:rowOff>
    </xdr:from>
    <xdr:to>
      <xdr:col>21</xdr:col>
      <xdr:colOff>133349</xdr:colOff>
      <xdr:row>60</xdr:row>
      <xdr:rowOff>228599</xdr:rowOff>
    </xdr:to>
    <xdr:graphicFrame macro="">
      <xdr:nvGraphicFramePr>
        <xdr:cNvPr id="530" name="Diagramm 529">
          <a:extLst>
            <a:ext uri="{FF2B5EF4-FFF2-40B4-BE49-F238E27FC236}">
              <a16:creationId xmlns:a16="http://schemas.microsoft.com/office/drawing/2014/main" id="{00000000-0008-0000-1500-000012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63</xdr:row>
          <xdr:rowOff>9591</xdr:rowOff>
        </xdr:from>
        <xdr:to>
          <xdr:col>16</xdr:col>
          <xdr:colOff>76187</xdr:colOff>
          <xdr:row>63</xdr:row>
          <xdr:rowOff>203596</xdr:rowOff>
        </xdr:to>
        <xdr:grpSp>
          <xdr:nvGrpSpPr>
            <xdr:cNvPr id="532" name="Gruppieren 531">
              <a:extLst>
                <a:ext uri="{FF2B5EF4-FFF2-40B4-BE49-F238E27FC236}">
                  <a16:creationId xmlns:a16="http://schemas.microsoft.com/office/drawing/2014/main" id="{00000000-0008-0000-1500-000014020000}"/>
                </a:ext>
              </a:extLst>
            </xdr:cNvPr>
            <xdr:cNvGrpSpPr/>
          </xdr:nvGrpSpPr>
          <xdr:grpSpPr>
            <a:xfrm>
              <a:off x="4417684" y="2255717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50" name="Group Box 290" hidden="1">
                <a:extLst>
                  <a:ext uri="{63B3BB69-23CF-44E3-9099-C40C66FF867C}">
                    <a14:compatExt spid="_x0000_s399650"/>
                  </a:ext>
                  <a:ext uri="{FF2B5EF4-FFF2-40B4-BE49-F238E27FC236}">
                    <a16:creationId xmlns:a16="http://schemas.microsoft.com/office/drawing/2014/main" id="{00000000-0008-0000-1500-000022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51" name="Option Button 291" hidden="1">
                <a:extLst>
                  <a:ext uri="{63B3BB69-23CF-44E3-9099-C40C66FF867C}">
                    <a14:compatExt spid="_x0000_s399651"/>
                  </a:ext>
                  <a:ext uri="{FF2B5EF4-FFF2-40B4-BE49-F238E27FC236}">
                    <a16:creationId xmlns:a16="http://schemas.microsoft.com/office/drawing/2014/main" id="{00000000-0008-0000-1500-000023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2" name="Option Button 292" hidden="1">
                <a:extLst>
                  <a:ext uri="{63B3BB69-23CF-44E3-9099-C40C66FF867C}">
                    <a14:compatExt spid="_x0000_s399652"/>
                  </a:ext>
                  <a:ext uri="{FF2B5EF4-FFF2-40B4-BE49-F238E27FC236}">
                    <a16:creationId xmlns:a16="http://schemas.microsoft.com/office/drawing/2014/main" id="{00000000-0008-0000-1500-000024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3" name="Option Button 293" hidden="1">
                <a:extLst>
                  <a:ext uri="{63B3BB69-23CF-44E3-9099-C40C66FF867C}">
                    <a14:compatExt spid="_x0000_s399653"/>
                  </a:ext>
                  <a:ext uri="{FF2B5EF4-FFF2-40B4-BE49-F238E27FC236}">
                    <a16:creationId xmlns:a16="http://schemas.microsoft.com/office/drawing/2014/main" id="{00000000-0008-0000-1500-000025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4" name="Option Button 294" hidden="1">
                <a:extLst>
                  <a:ext uri="{63B3BB69-23CF-44E3-9099-C40C66FF867C}">
                    <a14:compatExt spid="_x0000_s399654"/>
                  </a:ext>
                  <a:ext uri="{FF2B5EF4-FFF2-40B4-BE49-F238E27FC236}">
                    <a16:creationId xmlns:a16="http://schemas.microsoft.com/office/drawing/2014/main" id="{00000000-0008-0000-1500-000026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5" name="Option Button 295" hidden="1">
                <a:extLst>
                  <a:ext uri="{63B3BB69-23CF-44E3-9099-C40C66FF867C}">
                    <a14:compatExt spid="_x0000_s399655"/>
                  </a:ext>
                  <a:ext uri="{FF2B5EF4-FFF2-40B4-BE49-F238E27FC236}">
                    <a16:creationId xmlns:a16="http://schemas.microsoft.com/office/drawing/2014/main" id="{00000000-0008-0000-1500-000027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64</xdr:row>
          <xdr:rowOff>19116</xdr:rowOff>
        </xdr:from>
        <xdr:to>
          <xdr:col>16</xdr:col>
          <xdr:colOff>76187</xdr:colOff>
          <xdr:row>64</xdr:row>
          <xdr:rowOff>213121</xdr:rowOff>
        </xdr:to>
        <xdr:grpSp>
          <xdr:nvGrpSpPr>
            <xdr:cNvPr id="541" name="Gruppieren 540">
              <a:extLst>
                <a:ext uri="{FF2B5EF4-FFF2-40B4-BE49-F238E27FC236}">
                  <a16:creationId xmlns:a16="http://schemas.microsoft.com/office/drawing/2014/main" id="{00000000-0008-0000-1500-00001D020000}"/>
                </a:ext>
              </a:extLst>
            </xdr:cNvPr>
            <xdr:cNvGrpSpPr/>
          </xdr:nvGrpSpPr>
          <xdr:grpSpPr>
            <a:xfrm>
              <a:off x="4417684" y="22962936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56" name="Group Box 296" hidden="1">
                <a:extLst>
                  <a:ext uri="{63B3BB69-23CF-44E3-9099-C40C66FF867C}">
                    <a14:compatExt spid="_x0000_s399656"/>
                  </a:ext>
                  <a:ext uri="{FF2B5EF4-FFF2-40B4-BE49-F238E27FC236}">
                    <a16:creationId xmlns:a16="http://schemas.microsoft.com/office/drawing/2014/main" id="{00000000-0008-0000-1500-000028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57" name="Option Button 297" hidden="1">
                <a:extLst>
                  <a:ext uri="{63B3BB69-23CF-44E3-9099-C40C66FF867C}">
                    <a14:compatExt spid="_x0000_s399657"/>
                  </a:ext>
                  <a:ext uri="{FF2B5EF4-FFF2-40B4-BE49-F238E27FC236}">
                    <a16:creationId xmlns:a16="http://schemas.microsoft.com/office/drawing/2014/main" id="{00000000-0008-0000-1500-000029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8" name="Option Button 298" hidden="1">
                <a:extLst>
                  <a:ext uri="{63B3BB69-23CF-44E3-9099-C40C66FF867C}">
                    <a14:compatExt spid="_x0000_s399658"/>
                  </a:ext>
                  <a:ext uri="{FF2B5EF4-FFF2-40B4-BE49-F238E27FC236}">
                    <a16:creationId xmlns:a16="http://schemas.microsoft.com/office/drawing/2014/main" id="{00000000-0008-0000-1500-00002A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9" name="Option Button 299" hidden="1">
                <a:extLst>
                  <a:ext uri="{63B3BB69-23CF-44E3-9099-C40C66FF867C}">
                    <a14:compatExt spid="_x0000_s399659"/>
                  </a:ext>
                  <a:ext uri="{FF2B5EF4-FFF2-40B4-BE49-F238E27FC236}">
                    <a16:creationId xmlns:a16="http://schemas.microsoft.com/office/drawing/2014/main" id="{00000000-0008-0000-1500-00002B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0" name="Option Button 300" hidden="1">
                <a:extLst>
                  <a:ext uri="{63B3BB69-23CF-44E3-9099-C40C66FF867C}">
                    <a14:compatExt spid="_x0000_s399660"/>
                  </a:ext>
                  <a:ext uri="{FF2B5EF4-FFF2-40B4-BE49-F238E27FC236}">
                    <a16:creationId xmlns:a16="http://schemas.microsoft.com/office/drawing/2014/main" id="{00000000-0008-0000-1500-00002C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1" name="Option Button 301" hidden="1">
                <a:extLst>
                  <a:ext uri="{63B3BB69-23CF-44E3-9099-C40C66FF867C}">
                    <a14:compatExt spid="_x0000_s399661"/>
                  </a:ext>
                  <a:ext uri="{FF2B5EF4-FFF2-40B4-BE49-F238E27FC236}">
                    <a16:creationId xmlns:a16="http://schemas.microsoft.com/office/drawing/2014/main" id="{00000000-0008-0000-1500-00002D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65</xdr:row>
          <xdr:rowOff>9591</xdr:rowOff>
        </xdr:from>
        <xdr:to>
          <xdr:col>16</xdr:col>
          <xdr:colOff>76187</xdr:colOff>
          <xdr:row>65</xdr:row>
          <xdr:rowOff>203596</xdr:rowOff>
        </xdr:to>
        <xdr:grpSp>
          <xdr:nvGrpSpPr>
            <xdr:cNvPr id="550" name="Gruppieren 549">
              <a:extLst>
                <a:ext uri="{FF2B5EF4-FFF2-40B4-BE49-F238E27FC236}">
                  <a16:creationId xmlns:a16="http://schemas.microsoft.com/office/drawing/2014/main" id="{00000000-0008-0000-1500-000026020000}"/>
                </a:ext>
              </a:extLst>
            </xdr:cNvPr>
            <xdr:cNvGrpSpPr/>
          </xdr:nvGrpSpPr>
          <xdr:grpSpPr>
            <a:xfrm>
              <a:off x="4417684" y="2334965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62" name="Group Box 302" hidden="1">
                <a:extLst>
                  <a:ext uri="{63B3BB69-23CF-44E3-9099-C40C66FF867C}">
                    <a14:compatExt spid="_x0000_s399662"/>
                  </a:ext>
                  <a:ext uri="{FF2B5EF4-FFF2-40B4-BE49-F238E27FC236}">
                    <a16:creationId xmlns:a16="http://schemas.microsoft.com/office/drawing/2014/main" id="{00000000-0008-0000-1500-00002E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63" name="Option Button 303" hidden="1">
                <a:extLst>
                  <a:ext uri="{63B3BB69-23CF-44E3-9099-C40C66FF867C}">
                    <a14:compatExt spid="_x0000_s399663"/>
                  </a:ext>
                  <a:ext uri="{FF2B5EF4-FFF2-40B4-BE49-F238E27FC236}">
                    <a16:creationId xmlns:a16="http://schemas.microsoft.com/office/drawing/2014/main" id="{00000000-0008-0000-1500-00002F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4" name="Option Button 304" hidden="1">
                <a:extLst>
                  <a:ext uri="{63B3BB69-23CF-44E3-9099-C40C66FF867C}">
                    <a14:compatExt spid="_x0000_s399664"/>
                  </a:ext>
                  <a:ext uri="{FF2B5EF4-FFF2-40B4-BE49-F238E27FC236}">
                    <a16:creationId xmlns:a16="http://schemas.microsoft.com/office/drawing/2014/main" id="{00000000-0008-0000-1500-000030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5" name="Option Button 305" hidden="1">
                <a:extLst>
                  <a:ext uri="{63B3BB69-23CF-44E3-9099-C40C66FF867C}">
                    <a14:compatExt spid="_x0000_s399665"/>
                  </a:ext>
                  <a:ext uri="{FF2B5EF4-FFF2-40B4-BE49-F238E27FC236}">
                    <a16:creationId xmlns:a16="http://schemas.microsoft.com/office/drawing/2014/main" id="{00000000-0008-0000-1500-000031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6" name="Option Button 306" hidden="1">
                <a:extLst>
                  <a:ext uri="{63B3BB69-23CF-44E3-9099-C40C66FF867C}">
                    <a14:compatExt spid="_x0000_s399666"/>
                  </a:ext>
                  <a:ext uri="{FF2B5EF4-FFF2-40B4-BE49-F238E27FC236}">
                    <a16:creationId xmlns:a16="http://schemas.microsoft.com/office/drawing/2014/main" id="{00000000-0008-0000-1500-000032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7" name="Option Button 307" hidden="1">
                <a:extLst>
                  <a:ext uri="{63B3BB69-23CF-44E3-9099-C40C66FF867C}">
                    <a14:compatExt spid="_x0000_s399667"/>
                  </a:ext>
                  <a:ext uri="{FF2B5EF4-FFF2-40B4-BE49-F238E27FC236}">
                    <a16:creationId xmlns:a16="http://schemas.microsoft.com/office/drawing/2014/main" id="{00000000-0008-0000-1500-000033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66</xdr:row>
          <xdr:rowOff>9591</xdr:rowOff>
        </xdr:from>
        <xdr:to>
          <xdr:col>16</xdr:col>
          <xdr:colOff>76187</xdr:colOff>
          <xdr:row>66</xdr:row>
          <xdr:rowOff>203596</xdr:rowOff>
        </xdr:to>
        <xdr:grpSp>
          <xdr:nvGrpSpPr>
            <xdr:cNvPr id="559" name="Gruppieren 558">
              <a:extLst>
                <a:ext uri="{FF2B5EF4-FFF2-40B4-BE49-F238E27FC236}">
                  <a16:creationId xmlns:a16="http://schemas.microsoft.com/office/drawing/2014/main" id="{00000000-0008-0000-1500-00002F020000}"/>
                </a:ext>
              </a:extLst>
            </xdr:cNvPr>
            <xdr:cNvGrpSpPr/>
          </xdr:nvGrpSpPr>
          <xdr:grpSpPr>
            <a:xfrm>
              <a:off x="4417684" y="2374589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68" name="Group Box 308" hidden="1">
                <a:extLst>
                  <a:ext uri="{63B3BB69-23CF-44E3-9099-C40C66FF867C}">
                    <a14:compatExt spid="_x0000_s399668"/>
                  </a:ext>
                  <a:ext uri="{FF2B5EF4-FFF2-40B4-BE49-F238E27FC236}">
                    <a16:creationId xmlns:a16="http://schemas.microsoft.com/office/drawing/2014/main" id="{00000000-0008-0000-1500-000034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69" name="Option Button 309" hidden="1">
                <a:extLst>
                  <a:ext uri="{63B3BB69-23CF-44E3-9099-C40C66FF867C}">
                    <a14:compatExt spid="_x0000_s399669"/>
                  </a:ext>
                  <a:ext uri="{FF2B5EF4-FFF2-40B4-BE49-F238E27FC236}">
                    <a16:creationId xmlns:a16="http://schemas.microsoft.com/office/drawing/2014/main" id="{00000000-0008-0000-1500-000035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0" name="Option Button 310" hidden="1">
                <a:extLst>
                  <a:ext uri="{63B3BB69-23CF-44E3-9099-C40C66FF867C}">
                    <a14:compatExt spid="_x0000_s399670"/>
                  </a:ext>
                  <a:ext uri="{FF2B5EF4-FFF2-40B4-BE49-F238E27FC236}">
                    <a16:creationId xmlns:a16="http://schemas.microsoft.com/office/drawing/2014/main" id="{00000000-0008-0000-1500-000036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1" name="Option Button 311" hidden="1">
                <a:extLst>
                  <a:ext uri="{63B3BB69-23CF-44E3-9099-C40C66FF867C}">
                    <a14:compatExt spid="_x0000_s399671"/>
                  </a:ext>
                  <a:ext uri="{FF2B5EF4-FFF2-40B4-BE49-F238E27FC236}">
                    <a16:creationId xmlns:a16="http://schemas.microsoft.com/office/drawing/2014/main" id="{00000000-0008-0000-1500-000037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2" name="Option Button 312" hidden="1">
                <a:extLst>
                  <a:ext uri="{63B3BB69-23CF-44E3-9099-C40C66FF867C}">
                    <a14:compatExt spid="_x0000_s399672"/>
                  </a:ext>
                  <a:ext uri="{FF2B5EF4-FFF2-40B4-BE49-F238E27FC236}">
                    <a16:creationId xmlns:a16="http://schemas.microsoft.com/office/drawing/2014/main" id="{00000000-0008-0000-1500-000038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3" name="Option Button 313" hidden="1">
                <a:extLst>
                  <a:ext uri="{63B3BB69-23CF-44E3-9099-C40C66FF867C}">
                    <a14:compatExt spid="_x0000_s399673"/>
                  </a:ext>
                  <a:ext uri="{FF2B5EF4-FFF2-40B4-BE49-F238E27FC236}">
                    <a16:creationId xmlns:a16="http://schemas.microsoft.com/office/drawing/2014/main" id="{00000000-0008-0000-1500-000039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67</xdr:row>
          <xdr:rowOff>9591</xdr:rowOff>
        </xdr:from>
        <xdr:to>
          <xdr:col>16</xdr:col>
          <xdr:colOff>76187</xdr:colOff>
          <xdr:row>67</xdr:row>
          <xdr:rowOff>203596</xdr:rowOff>
        </xdr:to>
        <xdr:grpSp>
          <xdr:nvGrpSpPr>
            <xdr:cNvPr id="568" name="Gruppieren 567">
              <a:extLst>
                <a:ext uri="{FF2B5EF4-FFF2-40B4-BE49-F238E27FC236}">
                  <a16:creationId xmlns:a16="http://schemas.microsoft.com/office/drawing/2014/main" id="{00000000-0008-0000-1500-000038020000}"/>
                </a:ext>
              </a:extLst>
            </xdr:cNvPr>
            <xdr:cNvGrpSpPr/>
          </xdr:nvGrpSpPr>
          <xdr:grpSpPr>
            <a:xfrm>
              <a:off x="4417684" y="24142131"/>
              <a:ext cx="2295523" cy="194005"/>
              <a:chOff x="3581208" y="2104326"/>
              <a:chExt cx="2247895" cy="276226"/>
            </a:xfrm>
          </xdr:grpSpPr>
          <xdr:sp macro="" textlink="">
            <xdr:nvSpPr>
              <xdr:cNvPr id="399674" name="Group Box 314" hidden="1">
                <a:extLst>
                  <a:ext uri="{63B3BB69-23CF-44E3-9099-C40C66FF867C}">
                    <a14:compatExt spid="_x0000_s399674"/>
                  </a:ext>
                  <a:ext uri="{FF2B5EF4-FFF2-40B4-BE49-F238E27FC236}">
                    <a16:creationId xmlns:a16="http://schemas.microsoft.com/office/drawing/2014/main" id="{00000000-0008-0000-1500-00003A190600}"/>
                  </a:ext>
                </a:extLst>
              </xdr:cNvPr>
              <xdr:cNvSpPr/>
            </xdr:nvSpPr>
            <xdr:spPr bwMode="auto">
              <a:xfrm>
                <a:off x="3581208" y="2104326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75" name="Option Button 315" hidden="1">
                <a:extLst>
                  <a:ext uri="{63B3BB69-23CF-44E3-9099-C40C66FF867C}">
                    <a14:compatExt spid="_x0000_s399675"/>
                  </a:ext>
                  <a:ext uri="{FF2B5EF4-FFF2-40B4-BE49-F238E27FC236}">
                    <a16:creationId xmlns:a16="http://schemas.microsoft.com/office/drawing/2014/main" id="{00000000-0008-0000-1500-00003B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6" name="Option Button 316" hidden="1">
                <a:extLst>
                  <a:ext uri="{63B3BB69-23CF-44E3-9099-C40C66FF867C}">
                    <a14:compatExt spid="_x0000_s399676"/>
                  </a:ext>
                  <a:ext uri="{FF2B5EF4-FFF2-40B4-BE49-F238E27FC236}">
                    <a16:creationId xmlns:a16="http://schemas.microsoft.com/office/drawing/2014/main" id="{00000000-0008-0000-1500-00003C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7" name="Option Button 317" hidden="1">
                <a:extLst>
                  <a:ext uri="{63B3BB69-23CF-44E3-9099-C40C66FF867C}">
                    <a14:compatExt spid="_x0000_s399677"/>
                  </a:ext>
                  <a:ext uri="{FF2B5EF4-FFF2-40B4-BE49-F238E27FC236}">
                    <a16:creationId xmlns:a16="http://schemas.microsoft.com/office/drawing/2014/main" id="{00000000-0008-0000-1500-00003D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8" name="Option Button 318" hidden="1">
                <a:extLst>
                  <a:ext uri="{63B3BB69-23CF-44E3-9099-C40C66FF867C}">
                    <a14:compatExt spid="_x0000_s399678"/>
                  </a:ext>
                  <a:ext uri="{FF2B5EF4-FFF2-40B4-BE49-F238E27FC236}">
                    <a16:creationId xmlns:a16="http://schemas.microsoft.com/office/drawing/2014/main" id="{00000000-0008-0000-1500-00003E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9" name="Option Button 319" hidden="1">
                <a:extLst>
                  <a:ext uri="{63B3BB69-23CF-44E3-9099-C40C66FF867C}">
                    <a14:compatExt spid="_x0000_s399679"/>
                  </a:ext>
                  <a:ext uri="{FF2B5EF4-FFF2-40B4-BE49-F238E27FC236}">
                    <a16:creationId xmlns:a16="http://schemas.microsoft.com/office/drawing/2014/main" id="{00000000-0008-0000-1500-00003F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62</xdr:row>
      <xdr:rowOff>66674</xdr:rowOff>
    </xdr:from>
    <xdr:to>
      <xdr:col>21</xdr:col>
      <xdr:colOff>133349</xdr:colOff>
      <xdr:row>67</xdr:row>
      <xdr:rowOff>219074</xdr:rowOff>
    </xdr:to>
    <xdr:graphicFrame macro="">
      <xdr:nvGraphicFramePr>
        <xdr:cNvPr id="576" name="Diagramm 575">
          <a:extLst>
            <a:ext uri="{FF2B5EF4-FFF2-40B4-BE49-F238E27FC236}">
              <a16:creationId xmlns:a16="http://schemas.microsoft.com/office/drawing/2014/main" id="{00000000-0008-0000-1500-000040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70</xdr:row>
          <xdr:rowOff>28578</xdr:rowOff>
        </xdr:from>
        <xdr:to>
          <xdr:col>16</xdr:col>
          <xdr:colOff>76181</xdr:colOff>
          <xdr:row>70</xdr:row>
          <xdr:rowOff>204311</xdr:rowOff>
        </xdr:to>
        <xdr:grpSp>
          <xdr:nvGrpSpPr>
            <xdr:cNvPr id="578" name="Gruppieren 577">
              <a:extLst>
                <a:ext uri="{FF2B5EF4-FFF2-40B4-BE49-F238E27FC236}">
                  <a16:creationId xmlns:a16="http://schemas.microsoft.com/office/drawing/2014/main" id="{00000000-0008-0000-1500-000042020000}"/>
                </a:ext>
              </a:extLst>
            </xdr:cNvPr>
            <xdr:cNvGrpSpPr/>
          </xdr:nvGrpSpPr>
          <xdr:grpSpPr>
            <a:xfrm>
              <a:off x="4417682" y="2515171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80" name="Group Box 320" hidden="1">
                <a:extLst>
                  <a:ext uri="{63B3BB69-23CF-44E3-9099-C40C66FF867C}">
                    <a14:compatExt spid="_x0000_s399680"/>
                  </a:ext>
                  <a:ext uri="{FF2B5EF4-FFF2-40B4-BE49-F238E27FC236}">
                    <a16:creationId xmlns:a16="http://schemas.microsoft.com/office/drawing/2014/main" id="{00000000-0008-0000-1500-000040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1" name="Option Button 321" hidden="1">
                <a:extLst>
                  <a:ext uri="{63B3BB69-23CF-44E3-9099-C40C66FF867C}">
                    <a14:compatExt spid="_x0000_s399681"/>
                  </a:ext>
                  <a:ext uri="{FF2B5EF4-FFF2-40B4-BE49-F238E27FC236}">
                    <a16:creationId xmlns:a16="http://schemas.microsoft.com/office/drawing/2014/main" id="{00000000-0008-0000-1500-000041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2" name="Option Button 322" hidden="1">
                <a:extLst>
                  <a:ext uri="{63B3BB69-23CF-44E3-9099-C40C66FF867C}">
                    <a14:compatExt spid="_x0000_s399682"/>
                  </a:ext>
                  <a:ext uri="{FF2B5EF4-FFF2-40B4-BE49-F238E27FC236}">
                    <a16:creationId xmlns:a16="http://schemas.microsoft.com/office/drawing/2014/main" id="{00000000-0008-0000-1500-000042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3" name="Option Button 323" hidden="1">
                <a:extLst>
                  <a:ext uri="{63B3BB69-23CF-44E3-9099-C40C66FF867C}">
                    <a14:compatExt spid="_x0000_s399683"/>
                  </a:ext>
                  <a:ext uri="{FF2B5EF4-FFF2-40B4-BE49-F238E27FC236}">
                    <a16:creationId xmlns:a16="http://schemas.microsoft.com/office/drawing/2014/main" id="{00000000-0008-0000-1500-000043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4" name="Option Button 324" hidden="1">
                <a:extLst>
                  <a:ext uri="{63B3BB69-23CF-44E3-9099-C40C66FF867C}">
                    <a14:compatExt spid="_x0000_s399684"/>
                  </a:ext>
                  <a:ext uri="{FF2B5EF4-FFF2-40B4-BE49-F238E27FC236}">
                    <a16:creationId xmlns:a16="http://schemas.microsoft.com/office/drawing/2014/main" id="{00000000-0008-0000-1500-000044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5" name="Option Button 325" hidden="1">
                <a:extLst>
                  <a:ext uri="{63B3BB69-23CF-44E3-9099-C40C66FF867C}">
                    <a14:compatExt spid="_x0000_s399685"/>
                  </a:ext>
                  <a:ext uri="{FF2B5EF4-FFF2-40B4-BE49-F238E27FC236}">
                    <a16:creationId xmlns:a16="http://schemas.microsoft.com/office/drawing/2014/main" id="{00000000-0008-0000-1500-000045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71</xdr:row>
          <xdr:rowOff>9528</xdr:rowOff>
        </xdr:from>
        <xdr:to>
          <xdr:col>16</xdr:col>
          <xdr:colOff>76181</xdr:colOff>
          <xdr:row>71</xdr:row>
          <xdr:rowOff>185261</xdr:rowOff>
        </xdr:to>
        <xdr:grpSp>
          <xdr:nvGrpSpPr>
            <xdr:cNvPr id="587" name="Gruppieren 586">
              <a:extLst>
                <a:ext uri="{FF2B5EF4-FFF2-40B4-BE49-F238E27FC236}">
                  <a16:creationId xmlns:a16="http://schemas.microsoft.com/office/drawing/2014/main" id="{00000000-0008-0000-1500-00004B020000}"/>
                </a:ext>
              </a:extLst>
            </xdr:cNvPr>
            <xdr:cNvGrpSpPr/>
          </xdr:nvGrpSpPr>
          <xdr:grpSpPr>
            <a:xfrm>
              <a:off x="4417682" y="2552890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86" name="Group Box 326" hidden="1">
                <a:extLst>
                  <a:ext uri="{63B3BB69-23CF-44E3-9099-C40C66FF867C}">
                    <a14:compatExt spid="_x0000_s399686"/>
                  </a:ext>
                  <a:ext uri="{FF2B5EF4-FFF2-40B4-BE49-F238E27FC236}">
                    <a16:creationId xmlns:a16="http://schemas.microsoft.com/office/drawing/2014/main" id="{00000000-0008-0000-1500-000046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7" name="Option Button 327" hidden="1">
                <a:extLst>
                  <a:ext uri="{63B3BB69-23CF-44E3-9099-C40C66FF867C}">
                    <a14:compatExt spid="_x0000_s399687"/>
                  </a:ext>
                  <a:ext uri="{FF2B5EF4-FFF2-40B4-BE49-F238E27FC236}">
                    <a16:creationId xmlns:a16="http://schemas.microsoft.com/office/drawing/2014/main" id="{00000000-0008-0000-1500-000047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8" name="Option Button 328" hidden="1">
                <a:extLst>
                  <a:ext uri="{63B3BB69-23CF-44E3-9099-C40C66FF867C}">
                    <a14:compatExt spid="_x0000_s399688"/>
                  </a:ext>
                  <a:ext uri="{FF2B5EF4-FFF2-40B4-BE49-F238E27FC236}">
                    <a16:creationId xmlns:a16="http://schemas.microsoft.com/office/drawing/2014/main" id="{00000000-0008-0000-1500-000048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9" name="Option Button 329" hidden="1">
                <a:extLst>
                  <a:ext uri="{63B3BB69-23CF-44E3-9099-C40C66FF867C}">
                    <a14:compatExt spid="_x0000_s399689"/>
                  </a:ext>
                  <a:ext uri="{FF2B5EF4-FFF2-40B4-BE49-F238E27FC236}">
                    <a16:creationId xmlns:a16="http://schemas.microsoft.com/office/drawing/2014/main" id="{00000000-0008-0000-1500-000049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0" name="Option Button 330" hidden="1">
                <a:extLst>
                  <a:ext uri="{63B3BB69-23CF-44E3-9099-C40C66FF867C}">
                    <a14:compatExt spid="_x0000_s399690"/>
                  </a:ext>
                  <a:ext uri="{FF2B5EF4-FFF2-40B4-BE49-F238E27FC236}">
                    <a16:creationId xmlns:a16="http://schemas.microsoft.com/office/drawing/2014/main" id="{00000000-0008-0000-1500-00004A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1" name="Option Button 331" hidden="1">
                <a:extLst>
                  <a:ext uri="{63B3BB69-23CF-44E3-9099-C40C66FF867C}">
                    <a14:compatExt spid="_x0000_s399691"/>
                  </a:ext>
                  <a:ext uri="{FF2B5EF4-FFF2-40B4-BE49-F238E27FC236}">
                    <a16:creationId xmlns:a16="http://schemas.microsoft.com/office/drawing/2014/main" id="{00000000-0008-0000-1500-00004B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72</xdr:row>
          <xdr:rowOff>19053</xdr:rowOff>
        </xdr:from>
        <xdr:to>
          <xdr:col>16</xdr:col>
          <xdr:colOff>76181</xdr:colOff>
          <xdr:row>72</xdr:row>
          <xdr:rowOff>194786</xdr:rowOff>
        </xdr:to>
        <xdr:grpSp>
          <xdr:nvGrpSpPr>
            <xdr:cNvPr id="596" name="Gruppieren 595">
              <a:extLst>
                <a:ext uri="{FF2B5EF4-FFF2-40B4-BE49-F238E27FC236}">
                  <a16:creationId xmlns:a16="http://schemas.microsoft.com/office/drawing/2014/main" id="{00000000-0008-0000-1500-000054020000}"/>
                </a:ext>
              </a:extLst>
            </xdr:cNvPr>
            <xdr:cNvGrpSpPr/>
          </xdr:nvGrpSpPr>
          <xdr:grpSpPr>
            <a:xfrm>
              <a:off x="4417682" y="2593467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92" name="Group Box 332" hidden="1">
                <a:extLst>
                  <a:ext uri="{63B3BB69-23CF-44E3-9099-C40C66FF867C}">
                    <a14:compatExt spid="_x0000_s399692"/>
                  </a:ext>
                  <a:ext uri="{FF2B5EF4-FFF2-40B4-BE49-F238E27FC236}">
                    <a16:creationId xmlns:a16="http://schemas.microsoft.com/office/drawing/2014/main" id="{00000000-0008-0000-1500-00004C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93" name="Option Button 333" hidden="1">
                <a:extLst>
                  <a:ext uri="{63B3BB69-23CF-44E3-9099-C40C66FF867C}">
                    <a14:compatExt spid="_x0000_s399693"/>
                  </a:ext>
                  <a:ext uri="{FF2B5EF4-FFF2-40B4-BE49-F238E27FC236}">
                    <a16:creationId xmlns:a16="http://schemas.microsoft.com/office/drawing/2014/main" id="{00000000-0008-0000-1500-00004D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4" name="Option Button 334" hidden="1">
                <a:extLst>
                  <a:ext uri="{63B3BB69-23CF-44E3-9099-C40C66FF867C}">
                    <a14:compatExt spid="_x0000_s399694"/>
                  </a:ext>
                  <a:ext uri="{FF2B5EF4-FFF2-40B4-BE49-F238E27FC236}">
                    <a16:creationId xmlns:a16="http://schemas.microsoft.com/office/drawing/2014/main" id="{00000000-0008-0000-1500-00004E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5" name="Option Button 335" hidden="1">
                <a:extLst>
                  <a:ext uri="{63B3BB69-23CF-44E3-9099-C40C66FF867C}">
                    <a14:compatExt spid="_x0000_s399695"/>
                  </a:ext>
                  <a:ext uri="{FF2B5EF4-FFF2-40B4-BE49-F238E27FC236}">
                    <a16:creationId xmlns:a16="http://schemas.microsoft.com/office/drawing/2014/main" id="{00000000-0008-0000-1500-00004F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6" name="Option Button 336" hidden="1">
                <a:extLst>
                  <a:ext uri="{63B3BB69-23CF-44E3-9099-C40C66FF867C}">
                    <a14:compatExt spid="_x0000_s399696"/>
                  </a:ext>
                  <a:ext uri="{FF2B5EF4-FFF2-40B4-BE49-F238E27FC236}">
                    <a16:creationId xmlns:a16="http://schemas.microsoft.com/office/drawing/2014/main" id="{00000000-0008-0000-1500-000050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7" name="Option Button 337" hidden="1">
                <a:extLst>
                  <a:ext uri="{63B3BB69-23CF-44E3-9099-C40C66FF867C}">
                    <a14:compatExt spid="_x0000_s399697"/>
                  </a:ext>
                  <a:ext uri="{FF2B5EF4-FFF2-40B4-BE49-F238E27FC236}">
                    <a16:creationId xmlns:a16="http://schemas.microsoft.com/office/drawing/2014/main" id="{00000000-0008-0000-1500-000051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73</xdr:row>
          <xdr:rowOff>19053</xdr:rowOff>
        </xdr:from>
        <xdr:to>
          <xdr:col>16</xdr:col>
          <xdr:colOff>76181</xdr:colOff>
          <xdr:row>73</xdr:row>
          <xdr:rowOff>194786</xdr:rowOff>
        </xdr:to>
        <xdr:grpSp>
          <xdr:nvGrpSpPr>
            <xdr:cNvPr id="605" name="Gruppieren 604">
              <a:extLst>
                <a:ext uri="{FF2B5EF4-FFF2-40B4-BE49-F238E27FC236}">
                  <a16:creationId xmlns:a16="http://schemas.microsoft.com/office/drawing/2014/main" id="{00000000-0008-0000-1500-00005D020000}"/>
                </a:ext>
              </a:extLst>
            </xdr:cNvPr>
            <xdr:cNvGrpSpPr/>
          </xdr:nvGrpSpPr>
          <xdr:grpSpPr>
            <a:xfrm>
              <a:off x="4417682" y="2633091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698" name="Group Box 338" hidden="1">
                <a:extLst>
                  <a:ext uri="{63B3BB69-23CF-44E3-9099-C40C66FF867C}">
                    <a14:compatExt spid="_x0000_s399698"/>
                  </a:ext>
                  <a:ext uri="{FF2B5EF4-FFF2-40B4-BE49-F238E27FC236}">
                    <a16:creationId xmlns:a16="http://schemas.microsoft.com/office/drawing/2014/main" id="{00000000-0008-0000-1500-000052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99" name="Option Button 339" hidden="1">
                <a:extLst>
                  <a:ext uri="{63B3BB69-23CF-44E3-9099-C40C66FF867C}">
                    <a14:compatExt spid="_x0000_s399699"/>
                  </a:ext>
                  <a:ext uri="{FF2B5EF4-FFF2-40B4-BE49-F238E27FC236}">
                    <a16:creationId xmlns:a16="http://schemas.microsoft.com/office/drawing/2014/main" id="{00000000-0008-0000-1500-000053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0" name="Option Button 340" hidden="1">
                <a:extLst>
                  <a:ext uri="{63B3BB69-23CF-44E3-9099-C40C66FF867C}">
                    <a14:compatExt spid="_x0000_s399700"/>
                  </a:ext>
                  <a:ext uri="{FF2B5EF4-FFF2-40B4-BE49-F238E27FC236}">
                    <a16:creationId xmlns:a16="http://schemas.microsoft.com/office/drawing/2014/main" id="{00000000-0008-0000-1500-000054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1" name="Option Button 341" hidden="1">
                <a:extLst>
                  <a:ext uri="{63B3BB69-23CF-44E3-9099-C40C66FF867C}">
                    <a14:compatExt spid="_x0000_s399701"/>
                  </a:ext>
                  <a:ext uri="{FF2B5EF4-FFF2-40B4-BE49-F238E27FC236}">
                    <a16:creationId xmlns:a16="http://schemas.microsoft.com/office/drawing/2014/main" id="{00000000-0008-0000-1500-000055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2" name="Option Button 342" hidden="1">
                <a:extLst>
                  <a:ext uri="{63B3BB69-23CF-44E3-9099-C40C66FF867C}">
                    <a14:compatExt spid="_x0000_s399702"/>
                  </a:ext>
                  <a:ext uri="{FF2B5EF4-FFF2-40B4-BE49-F238E27FC236}">
                    <a16:creationId xmlns:a16="http://schemas.microsoft.com/office/drawing/2014/main" id="{00000000-0008-0000-1500-000056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3" name="Option Button 343" hidden="1">
                <a:extLst>
                  <a:ext uri="{63B3BB69-23CF-44E3-9099-C40C66FF867C}">
                    <a14:compatExt spid="_x0000_s399703"/>
                  </a:ext>
                  <a:ext uri="{FF2B5EF4-FFF2-40B4-BE49-F238E27FC236}">
                    <a16:creationId xmlns:a16="http://schemas.microsoft.com/office/drawing/2014/main" id="{00000000-0008-0000-1500-000057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74</xdr:row>
          <xdr:rowOff>28578</xdr:rowOff>
        </xdr:from>
        <xdr:to>
          <xdr:col>16</xdr:col>
          <xdr:colOff>76181</xdr:colOff>
          <xdr:row>74</xdr:row>
          <xdr:rowOff>204311</xdr:rowOff>
        </xdr:to>
        <xdr:grpSp>
          <xdr:nvGrpSpPr>
            <xdr:cNvPr id="614" name="Gruppieren 613">
              <a:extLst>
                <a:ext uri="{FF2B5EF4-FFF2-40B4-BE49-F238E27FC236}">
                  <a16:creationId xmlns:a16="http://schemas.microsoft.com/office/drawing/2014/main" id="{00000000-0008-0000-1500-000066020000}"/>
                </a:ext>
              </a:extLst>
            </xdr:cNvPr>
            <xdr:cNvGrpSpPr/>
          </xdr:nvGrpSpPr>
          <xdr:grpSpPr>
            <a:xfrm>
              <a:off x="4417682" y="26736678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704" name="Group Box 344" hidden="1">
                <a:extLst>
                  <a:ext uri="{63B3BB69-23CF-44E3-9099-C40C66FF867C}">
                    <a14:compatExt spid="_x0000_s399704"/>
                  </a:ext>
                  <a:ext uri="{FF2B5EF4-FFF2-40B4-BE49-F238E27FC236}">
                    <a16:creationId xmlns:a16="http://schemas.microsoft.com/office/drawing/2014/main" id="{00000000-0008-0000-1500-000058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05" name="Option Button 345" hidden="1">
                <a:extLst>
                  <a:ext uri="{63B3BB69-23CF-44E3-9099-C40C66FF867C}">
                    <a14:compatExt spid="_x0000_s399705"/>
                  </a:ext>
                  <a:ext uri="{FF2B5EF4-FFF2-40B4-BE49-F238E27FC236}">
                    <a16:creationId xmlns:a16="http://schemas.microsoft.com/office/drawing/2014/main" id="{00000000-0008-0000-1500-000059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6" name="Option Button 346" hidden="1">
                <a:extLst>
                  <a:ext uri="{63B3BB69-23CF-44E3-9099-C40C66FF867C}">
                    <a14:compatExt spid="_x0000_s399706"/>
                  </a:ext>
                  <a:ext uri="{FF2B5EF4-FFF2-40B4-BE49-F238E27FC236}">
                    <a16:creationId xmlns:a16="http://schemas.microsoft.com/office/drawing/2014/main" id="{00000000-0008-0000-1500-00005A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7" name="Option Button 347" hidden="1">
                <a:extLst>
                  <a:ext uri="{63B3BB69-23CF-44E3-9099-C40C66FF867C}">
                    <a14:compatExt spid="_x0000_s399707"/>
                  </a:ext>
                  <a:ext uri="{FF2B5EF4-FFF2-40B4-BE49-F238E27FC236}">
                    <a16:creationId xmlns:a16="http://schemas.microsoft.com/office/drawing/2014/main" id="{00000000-0008-0000-1500-00005B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8" name="Option Button 348" hidden="1">
                <a:extLst>
                  <a:ext uri="{63B3BB69-23CF-44E3-9099-C40C66FF867C}">
                    <a14:compatExt spid="_x0000_s399708"/>
                  </a:ext>
                  <a:ext uri="{FF2B5EF4-FFF2-40B4-BE49-F238E27FC236}">
                    <a16:creationId xmlns:a16="http://schemas.microsoft.com/office/drawing/2014/main" id="{00000000-0008-0000-1500-00005C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9" name="Option Button 349" hidden="1">
                <a:extLst>
                  <a:ext uri="{63B3BB69-23CF-44E3-9099-C40C66FF867C}">
                    <a14:compatExt spid="_x0000_s399709"/>
                  </a:ext>
                  <a:ext uri="{FF2B5EF4-FFF2-40B4-BE49-F238E27FC236}">
                    <a16:creationId xmlns:a16="http://schemas.microsoft.com/office/drawing/2014/main" id="{00000000-0008-0000-1500-00005D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75</xdr:row>
          <xdr:rowOff>19053</xdr:rowOff>
        </xdr:from>
        <xdr:to>
          <xdr:col>16</xdr:col>
          <xdr:colOff>76181</xdr:colOff>
          <xdr:row>75</xdr:row>
          <xdr:rowOff>194786</xdr:rowOff>
        </xdr:to>
        <xdr:grpSp>
          <xdr:nvGrpSpPr>
            <xdr:cNvPr id="623" name="Gruppieren 622">
              <a:extLst>
                <a:ext uri="{FF2B5EF4-FFF2-40B4-BE49-F238E27FC236}">
                  <a16:creationId xmlns:a16="http://schemas.microsoft.com/office/drawing/2014/main" id="{00000000-0008-0000-1500-00006F020000}"/>
                </a:ext>
              </a:extLst>
            </xdr:cNvPr>
            <xdr:cNvGrpSpPr/>
          </xdr:nvGrpSpPr>
          <xdr:grpSpPr>
            <a:xfrm>
              <a:off x="4417682" y="27123393"/>
              <a:ext cx="2295519" cy="175733"/>
              <a:chOff x="3581395" y="2105801"/>
              <a:chExt cx="2247893" cy="276224"/>
            </a:xfrm>
          </xdr:grpSpPr>
          <xdr:sp macro="" textlink="">
            <xdr:nvSpPr>
              <xdr:cNvPr id="399710" name="Group Box 350" hidden="1">
                <a:extLst>
                  <a:ext uri="{63B3BB69-23CF-44E3-9099-C40C66FF867C}">
                    <a14:compatExt spid="_x0000_s399710"/>
                  </a:ext>
                  <a:ext uri="{FF2B5EF4-FFF2-40B4-BE49-F238E27FC236}">
                    <a16:creationId xmlns:a16="http://schemas.microsoft.com/office/drawing/2014/main" id="{00000000-0008-0000-1500-00005E190600}"/>
                  </a:ext>
                </a:extLst>
              </xdr:cNvPr>
              <xdr:cNvSpPr/>
            </xdr:nvSpPr>
            <xdr:spPr bwMode="auto">
              <a:xfrm>
                <a:off x="3581395" y="2105801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11" name="Option Button 351" hidden="1">
                <a:extLst>
                  <a:ext uri="{63B3BB69-23CF-44E3-9099-C40C66FF867C}">
                    <a14:compatExt spid="_x0000_s399711"/>
                  </a:ext>
                  <a:ext uri="{FF2B5EF4-FFF2-40B4-BE49-F238E27FC236}">
                    <a16:creationId xmlns:a16="http://schemas.microsoft.com/office/drawing/2014/main" id="{00000000-0008-0000-1500-00005F190600}"/>
                  </a:ext>
                </a:extLst>
              </xdr:cNvPr>
              <xdr:cNvSpPr/>
            </xdr:nvSpPr>
            <xdr:spPr bwMode="auto">
              <a:xfrm>
                <a:off x="370522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2" name="Option Button 352" hidden="1">
                <a:extLst>
                  <a:ext uri="{63B3BB69-23CF-44E3-9099-C40C66FF867C}">
                    <a14:compatExt spid="_x0000_s399712"/>
                  </a:ext>
                  <a:ext uri="{FF2B5EF4-FFF2-40B4-BE49-F238E27FC236}">
                    <a16:creationId xmlns:a16="http://schemas.microsoft.com/office/drawing/2014/main" id="{00000000-0008-0000-1500-0000601906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3" name="Option Button 353" hidden="1">
                <a:extLst>
                  <a:ext uri="{63B3BB69-23CF-44E3-9099-C40C66FF867C}">
                    <a14:compatExt spid="_x0000_s399713"/>
                  </a:ext>
                  <a:ext uri="{FF2B5EF4-FFF2-40B4-BE49-F238E27FC236}">
                    <a16:creationId xmlns:a16="http://schemas.microsoft.com/office/drawing/2014/main" id="{00000000-0008-0000-1500-000061190600}"/>
                  </a:ext>
                </a:extLst>
              </xdr:cNvPr>
              <xdr:cNvSpPr/>
            </xdr:nvSpPr>
            <xdr:spPr bwMode="auto">
              <a:xfrm>
                <a:off x="45815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4" name="Option Button 354" hidden="1">
                <a:extLst>
                  <a:ext uri="{63B3BB69-23CF-44E3-9099-C40C66FF867C}">
                    <a14:compatExt spid="_x0000_s399714"/>
                  </a:ext>
                  <a:ext uri="{FF2B5EF4-FFF2-40B4-BE49-F238E27FC236}">
                    <a16:creationId xmlns:a16="http://schemas.microsoft.com/office/drawing/2014/main" id="{00000000-0008-0000-1500-0000621906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5" name="Option Button 355" hidden="1">
                <a:extLst>
                  <a:ext uri="{63B3BB69-23CF-44E3-9099-C40C66FF867C}">
                    <a14:compatExt spid="_x0000_s399715"/>
                  </a:ext>
                  <a:ext uri="{FF2B5EF4-FFF2-40B4-BE49-F238E27FC236}">
                    <a16:creationId xmlns:a16="http://schemas.microsoft.com/office/drawing/2014/main" id="{00000000-0008-0000-1500-000063190600}"/>
                  </a:ext>
                </a:extLst>
              </xdr:cNvPr>
              <xdr:cNvSpPr/>
            </xdr:nvSpPr>
            <xdr:spPr bwMode="auto">
              <a:xfrm>
                <a:off x="5457826" y="2152637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68</xdr:row>
      <xdr:rowOff>66674</xdr:rowOff>
    </xdr:from>
    <xdr:to>
      <xdr:col>21</xdr:col>
      <xdr:colOff>133349</xdr:colOff>
      <xdr:row>73</xdr:row>
      <xdr:rowOff>219074</xdr:rowOff>
    </xdr:to>
    <xdr:graphicFrame macro="">
      <xdr:nvGraphicFramePr>
        <xdr:cNvPr id="631" name="Diagramm 630">
          <a:extLst>
            <a:ext uri="{FF2B5EF4-FFF2-40B4-BE49-F238E27FC236}">
              <a16:creationId xmlns:a16="http://schemas.microsoft.com/office/drawing/2014/main" id="{00000000-0008-0000-1500-000077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19050</xdr:colOff>
      <xdr:row>1</xdr:row>
      <xdr:rowOff>123825</xdr:rowOff>
    </xdr:from>
    <xdr:to>
      <xdr:col>4</xdr:col>
      <xdr:colOff>2419350</xdr:colOff>
      <xdr:row>6</xdr:row>
      <xdr:rowOff>57150</xdr:rowOff>
    </xdr:to>
    <xdr:graphicFrame macro="">
      <xdr:nvGraphicFramePr>
        <xdr:cNvPr id="632" name="Diagramm 631">
          <a:extLst>
            <a:ext uri="{FF2B5EF4-FFF2-40B4-BE49-F238E27FC236}">
              <a16:creationId xmlns:a16="http://schemas.microsoft.com/office/drawing/2014/main" id="{00000000-0008-0000-1500-000078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1813560</xdr:colOff>
          <xdr:row>1</xdr:row>
          <xdr:rowOff>45720</xdr:rowOff>
        </xdr:from>
        <xdr:to>
          <xdr:col>20</xdr:col>
          <xdr:colOff>2667000</xdr:colOff>
          <xdr:row>1</xdr:row>
          <xdr:rowOff>220980</xdr:rowOff>
        </xdr:to>
        <xdr:sp macro="" textlink="">
          <xdr:nvSpPr>
            <xdr:cNvPr id="399717" name="Drop Down 357" hidden="1">
              <a:extLst>
                <a:ext uri="{63B3BB69-23CF-44E3-9099-C40C66FF867C}">
                  <a14:compatExt spid="_x0000_s399717"/>
                </a:ext>
                <a:ext uri="{FF2B5EF4-FFF2-40B4-BE49-F238E27FC236}">
                  <a16:creationId xmlns:a16="http://schemas.microsoft.com/office/drawing/2014/main" id="{00000000-0008-0000-1500-00006519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441960</xdr:colOff>
          <xdr:row>0</xdr:row>
          <xdr:rowOff>0</xdr:rowOff>
        </xdr:from>
        <xdr:to>
          <xdr:col>21</xdr:col>
          <xdr:colOff>0</xdr:colOff>
          <xdr:row>0</xdr:row>
          <xdr:rowOff>518160</xdr:rowOff>
        </xdr:to>
        <xdr:pic>
          <xdr:nvPicPr>
            <xdr:cNvPr id="514" name="Grafik 56">
              <a:extLst>
                <a:ext uri="{FF2B5EF4-FFF2-40B4-BE49-F238E27FC236}">
                  <a16:creationId xmlns:a16="http://schemas.microsoft.com/office/drawing/2014/main" id="{00000000-0008-0000-1500-00000202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399928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761238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22" name="Gruppieren 2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1600-00001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4" name="Grafik 2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600-00001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5600700</xdr:colOff>
      <xdr:row>1</xdr:row>
      <xdr:rowOff>87630</xdr:rowOff>
    </xdr:from>
    <xdr:to>
      <xdr:col>3</xdr:col>
      <xdr:colOff>5780700</xdr:colOff>
      <xdr:row>2</xdr:row>
      <xdr:rowOff>77130</xdr:rowOff>
    </xdr:to>
    <xdr:grpSp>
      <xdr:nvGrpSpPr>
        <xdr:cNvPr id="13" name="Gruppieren 12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GrpSpPr/>
      </xdr:nvGrpSpPr>
      <xdr:grpSpPr>
        <a:xfrm>
          <a:off x="12771120" y="621030"/>
          <a:ext cx="180000" cy="1800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16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16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3787140</xdr:colOff>
          <xdr:row>0</xdr:row>
          <xdr:rowOff>0</xdr:rowOff>
        </xdr:from>
        <xdr:to>
          <xdr:col>4</xdr:col>
          <xdr:colOff>0</xdr:colOff>
          <xdr:row>0</xdr:row>
          <xdr:rowOff>518160</xdr:rowOff>
        </xdr:to>
        <xdr:pic>
          <xdr:nvPicPr>
            <xdr:cNvPr id="8" name="Grafik 56">
              <a:extLst>
                <a:ext uri="{FF2B5EF4-FFF2-40B4-BE49-F238E27FC236}">
                  <a16:creationId xmlns:a16="http://schemas.microsoft.com/office/drawing/2014/main" id="{00000000-0008-0000-16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46675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095756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3</xdr:col>
      <xdr:colOff>5086350</xdr:colOff>
      <xdr:row>1</xdr:row>
      <xdr:rowOff>85725</xdr:rowOff>
    </xdr:from>
    <xdr:to>
      <xdr:col>3</xdr:col>
      <xdr:colOff>5266350</xdr:colOff>
      <xdr:row>2</xdr:row>
      <xdr:rowOff>75225</xdr:rowOff>
    </xdr:to>
    <xdr:sp macro="[0]!Register_ein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>
          <a:spLocks/>
        </xdr:cNvSpPr>
      </xdr:nvSpPr>
      <xdr:spPr>
        <a:xfrm>
          <a:off x="12058650" y="619125"/>
          <a:ext cx="18000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+</a:t>
          </a:r>
        </a:p>
      </xdr:txBody>
    </xdr:sp>
    <xdr:clientData fPrintsWithSheet="0"/>
  </xdr:twoCellAnchor>
  <xdr:twoCellAnchor editAs="absolute">
    <xdr:from>
      <xdr:col>3</xdr:col>
      <xdr:colOff>5292090</xdr:colOff>
      <xdr:row>1</xdr:row>
      <xdr:rowOff>85725</xdr:rowOff>
    </xdr:from>
    <xdr:to>
      <xdr:col>3</xdr:col>
      <xdr:colOff>5471280</xdr:colOff>
      <xdr:row>2</xdr:row>
      <xdr:rowOff>75225</xdr:rowOff>
    </xdr:to>
    <xdr:sp macro="[0]!Register_aus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>
          <a:spLocks noChangeAspect="1"/>
        </xdr:cNvSpPr>
      </xdr:nvSpPr>
      <xdr:spPr>
        <a:xfrm>
          <a:off x="12264390" y="619125"/>
          <a:ext cx="17919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-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295275</xdr:colOff>
      <xdr:row>1</xdr:row>
      <xdr:rowOff>57149</xdr:rowOff>
    </xdr:from>
    <xdr:to>
      <xdr:col>6</xdr:col>
      <xdr:colOff>465750</xdr:colOff>
      <xdr:row>2</xdr:row>
      <xdr:rowOff>23789</xdr:rowOff>
    </xdr:to>
    <xdr:grpSp>
      <xdr:nvGrpSpPr>
        <xdr:cNvPr id="11" name="Gruppieren 1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/>
      </xdr:nvGrpSpPr>
      <xdr:grpSpPr>
        <a:xfrm>
          <a:off x="9439275" y="590549"/>
          <a:ext cx="170475" cy="180000"/>
          <a:chOff x="8105775" y="571500"/>
          <a:chExt cx="172800" cy="172800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Textfeld 12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7" name="Gruppieren 16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1700-00001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7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1493520</xdr:colOff>
          <xdr:row>0</xdr:row>
          <xdr:rowOff>0</xdr:rowOff>
        </xdr:from>
        <xdr:to>
          <xdr:col>7</xdr:col>
          <xdr:colOff>7620</xdr:colOff>
          <xdr:row>0</xdr:row>
          <xdr:rowOff>518160</xdr:rowOff>
        </xdr:to>
        <xdr:pic>
          <xdr:nvPicPr>
            <xdr:cNvPr id="8" name="Grafik 56">
              <a:extLst>
                <a:ext uri="{FF2B5EF4-FFF2-40B4-BE49-F238E27FC236}">
                  <a16:creationId xmlns:a16="http://schemas.microsoft.com/office/drawing/2014/main" id="{00000000-0008-0000-17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4769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066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161925</xdr:rowOff>
    </xdr:from>
    <xdr:to>
      <xdr:col>8</xdr:col>
      <xdr:colOff>200025</xdr:colOff>
      <xdr:row>31</xdr:row>
      <xdr:rowOff>114300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95250</xdr:colOff>
      <xdr:row>15</xdr:row>
      <xdr:rowOff>57150</xdr:rowOff>
    </xdr:from>
    <xdr:to>
      <xdr:col>8</xdr:col>
      <xdr:colOff>0</xdr:colOff>
      <xdr:row>15</xdr:row>
      <xdr:rowOff>57150</xdr:rowOff>
    </xdr:to>
    <xdr:cxnSp macro="">
      <xdr:nvCxnSpPr>
        <xdr:cNvPr id="12" name="Gerade Verbindung 11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CxnSpPr/>
      </xdr:nvCxnSpPr>
      <xdr:spPr>
        <a:xfrm>
          <a:off x="866775" y="3171825"/>
          <a:ext cx="7839075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7</xdr:col>
      <xdr:colOff>2257425</xdr:colOff>
      <xdr:row>3</xdr:row>
      <xdr:rowOff>142876</xdr:rowOff>
    </xdr:from>
    <xdr:to>
      <xdr:col>7</xdr:col>
      <xdr:colOff>2909192</xdr:colOff>
      <xdr:row>7</xdr:row>
      <xdr:rowOff>133276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971551"/>
          <a:ext cx="651767" cy="752400"/>
        </a:xfrm>
        <a:prstGeom prst="rect">
          <a:avLst/>
        </a:prstGeom>
      </xdr:spPr>
    </xdr:pic>
    <xdr:clientData/>
  </xdr:twoCellAnchor>
  <xdr:twoCellAnchor editAs="absolute">
    <xdr:from>
      <xdr:col>2</xdr:col>
      <xdr:colOff>108857</xdr:colOff>
      <xdr:row>22</xdr:row>
      <xdr:rowOff>157844</xdr:rowOff>
    </xdr:from>
    <xdr:to>
      <xdr:col>2</xdr:col>
      <xdr:colOff>766082</xdr:colOff>
      <xdr:row>26</xdr:row>
      <xdr:rowOff>146958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382" y="4606019"/>
          <a:ext cx="657225" cy="751114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3</xdr:row>
      <xdr:rowOff>177173</xdr:rowOff>
    </xdr:from>
    <xdr:to>
      <xdr:col>5</xdr:col>
      <xdr:colOff>428625</xdr:colOff>
      <xdr:row>26</xdr:row>
      <xdr:rowOff>156202</xdr:rowOff>
    </xdr:to>
    <xdr:cxnSp macro="">
      <xdr:nvCxnSpPr>
        <xdr:cNvPr id="9" name="Gerade Verbindung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CxnSpPr/>
      </xdr:nvCxnSpPr>
      <xdr:spPr>
        <a:xfrm>
          <a:off x="4800600" y="1005848"/>
          <a:ext cx="0" cy="4360529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118382</xdr:colOff>
      <xdr:row>4</xdr:row>
      <xdr:rowOff>23133</xdr:rowOff>
    </xdr:from>
    <xdr:to>
      <xdr:col>2</xdr:col>
      <xdr:colOff>823757</xdr:colOff>
      <xdr:row>8</xdr:row>
      <xdr:rowOff>13533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907" y="1042308"/>
          <a:ext cx="705375" cy="752400"/>
        </a:xfrm>
        <a:prstGeom prst="rect">
          <a:avLst/>
        </a:prstGeom>
      </xdr:spPr>
    </xdr:pic>
    <xdr:clientData/>
  </xdr:twoCellAnchor>
  <xdr:twoCellAnchor editAs="absolute">
    <xdr:from>
      <xdr:col>7</xdr:col>
      <xdr:colOff>1847851</xdr:colOff>
      <xdr:row>22</xdr:row>
      <xdr:rowOff>180975</xdr:rowOff>
    </xdr:from>
    <xdr:to>
      <xdr:col>7</xdr:col>
      <xdr:colOff>2938286</xdr:colOff>
      <xdr:row>26</xdr:row>
      <xdr:rowOff>171375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id="{00000000-0008-0000-1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6" y="4629150"/>
          <a:ext cx="1090435" cy="752400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209560</xdr:colOff>
      <xdr:row>4</xdr:row>
      <xdr:rowOff>76198</xdr:rowOff>
    </xdr:from>
    <xdr:to>
      <xdr:col>1</xdr:col>
      <xdr:colOff>54331</xdr:colOff>
      <xdr:row>8</xdr:row>
      <xdr:rowOff>20056</xdr:rowOff>
    </xdr:to>
    <xdr:sp macro="" textlink="' '!A60">
      <xdr:nvSpPr>
        <xdr:cNvPr id="19" name="Textfeld 18">
          <a:extLst>
            <a:ext uri="{FF2B5EF4-FFF2-40B4-BE49-F238E27FC236}">
              <a16:creationId xmlns:a16="http://schemas.microsoft.com/office/drawing/2014/main" id="{00000000-0008-0000-1800-000013000000}"/>
            </a:ext>
          </a:extLst>
        </xdr:cNvPr>
        <xdr:cNvSpPr txBox="1"/>
      </xdr:nvSpPr>
      <xdr:spPr>
        <a:xfrm rot="16200000">
          <a:off x="12379" y="1292554"/>
          <a:ext cx="70585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EE2E00D7-F09F-4138-B44F-A32F368E850E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0</xdr:col>
      <xdr:colOff>209560</xdr:colOff>
      <xdr:row>22</xdr:row>
      <xdr:rowOff>141970</xdr:rowOff>
    </xdr:from>
    <xdr:to>
      <xdr:col>1</xdr:col>
      <xdr:colOff>54331</xdr:colOff>
      <xdr:row>25</xdr:row>
      <xdr:rowOff>189614</xdr:rowOff>
    </xdr:to>
    <xdr:sp macro="" textlink="' '!A63">
      <xdr:nvSpPr>
        <xdr:cNvPr id="20" name="Textfeld 19">
          <a:extLst>
            <a:ext uri="{FF2B5EF4-FFF2-40B4-BE49-F238E27FC236}">
              <a16:creationId xmlns:a16="http://schemas.microsoft.com/office/drawing/2014/main" id="{00000000-0008-0000-1800-000014000000}"/>
            </a:ext>
          </a:extLst>
        </xdr:cNvPr>
        <xdr:cNvSpPr txBox="1"/>
      </xdr:nvSpPr>
      <xdr:spPr>
        <a:xfrm rot="16200000">
          <a:off x="55736" y="4743969"/>
          <a:ext cx="61914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7A12D7F-AA89-4F8B-B20B-E1E062DB0C70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7</xdr:col>
      <xdr:colOff>2141215</xdr:colOff>
      <xdr:row>28</xdr:row>
      <xdr:rowOff>30493</xdr:rowOff>
    </xdr:from>
    <xdr:to>
      <xdr:col>7</xdr:col>
      <xdr:colOff>2838450</xdr:colOff>
      <xdr:row>29</xdr:row>
      <xdr:rowOff>159109</xdr:rowOff>
    </xdr:to>
    <xdr:sp macro="" textlink="' '!A60">
      <xdr:nvSpPr>
        <xdr:cNvPr id="26" name="Textfeld 25">
          <a:extLst>
            <a:ext uri="{FF2B5EF4-FFF2-40B4-BE49-F238E27FC236}">
              <a16:creationId xmlns:a16="http://schemas.microsoft.com/office/drawing/2014/main" id="{00000000-0008-0000-1800-00001A000000}"/>
            </a:ext>
          </a:extLst>
        </xdr:cNvPr>
        <xdr:cNvSpPr txBox="1"/>
      </xdr:nvSpPr>
      <xdr:spPr>
        <a:xfrm>
          <a:off x="7903840" y="5621668"/>
          <a:ext cx="697235" cy="319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3C0E11DB-ABDC-4C53-952F-0772FEF8B054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2</xdr:col>
      <xdr:colOff>292387</xdr:colOff>
      <xdr:row>28</xdr:row>
      <xdr:rowOff>20968</xdr:rowOff>
    </xdr:from>
    <xdr:to>
      <xdr:col>2</xdr:col>
      <xdr:colOff>911531</xdr:colOff>
      <xdr:row>29</xdr:row>
      <xdr:rowOff>149584</xdr:rowOff>
    </xdr:to>
    <xdr:sp macro="" textlink="' '!A63">
      <xdr:nvSpPr>
        <xdr:cNvPr id="27" name="Textfeld 26">
          <a:extLst>
            <a:ext uri="{FF2B5EF4-FFF2-40B4-BE49-F238E27FC236}">
              <a16:creationId xmlns:a16="http://schemas.microsoft.com/office/drawing/2014/main" id="{00000000-0008-0000-1800-00001B000000}"/>
            </a:ext>
          </a:extLst>
        </xdr:cNvPr>
        <xdr:cNvSpPr txBox="1"/>
      </xdr:nvSpPr>
      <xdr:spPr>
        <a:xfrm>
          <a:off x="1063912" y="5612143"/>
          <a:ext cx="619144" cy="319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FBACFB3-630D-48F2-B687-4775FDEA37E6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725854</xdr:colOff>
      <xdr:row>81</xdr:row>
      <xdr:rowOff>151982</xdr:rowOff>
    </xdr:from>
    <xdr:to>
      <xdr:col>5</xdr:col>
      <xdr:colOff>511300</xdr:colOff>
      <xdr:row>90</xdr:row>
      <xdr:rowOff>129482</xdr:rowOff>
    </xdr:to>
    <xdr:sp macro="" textlink="' '!A147">
      <xdr:nvSpPr>
        <xdr:cNvPr id="28" name="Rechteck 27">
          <a:extLst>
            <a:ext uri="{FF2B5EF4-FFF2-40B4-BE49-F238E27FC236}">
              <a16:creationId xmlns:a16="http://schemas.microsoft.com/office/drawing/2014/main" id="{00000000-0008-0000-1800-00001C000000}"/>
            </a:ext>
          </a:extLst>
        </xdr:cNvPr>
        <xdr:cNvSpPr>
          <a:spLocks/>
        </xdr:cNvSpPr>
      </xdr:nvSpPr>
      <xdr:spPr>
        <a:xfrm>
          <a:off x="2888029" y="17544632"/>
          <a:ext cx="199524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151A8836-4160-4AD7-AE95-1947A2C8EDE8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Profit orientation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142184</xdr:colOff>
      <xdr:row>81</xdr:row>
      <xdr:rowOff>151982</xdr:rowOff>
    </xdr:from>
    <xdr:to>
      <xdr:col>3</xdr:col>
      <xdr:colOff>689630</xdr:colOff>
      <xdr:row>90</xdr:row>
      <xdr:rowOff>129482</xdr:rowOff>
    </xdr:to>
    <xdr:sp macro="" textlink="' '!A148">
      <xdr:nvSpPr>
        <xdr:cNvPr id="29" name="Rechteck 28">
          <a:extLst>
            <a:ext uri="{FF2B5EF4-FFF2-40B4-BE49-F238E27FC236}">
              <a16:creationId xmlns:a16="http://schemas.microsoft.com/office/drawing/2014/main" id="{00000000-0008-0000-1800-00001D000000}"/>
            </a:ext>
          </a:extLst>
        </xdr:cNvPr>
        <xdr:cNvSpPr>
          <a:spLocks/>
        </xdr:cNvSpPr>
      </xdr:nvSpPr>
      <xdr:spPr>
        <a:xfrm>
          <a:off x="913709" y="18058982"/>
          <a:ext cx="193809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1C20D2D8-D3F3-45B4-A481-931C7985C344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Disinvestment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554336</xdr:colOff>
      <xdr:row>81</xdr:row>
      <xdr:rowOff>151983</xdr:rowOff>
    </xdr:from>
    <xdr:to>
      <xdr:col>7</xdr:col>
      <xdr:colOff>1035107</xdr:colOff>
      <xdr:row>90</xdr:row>
      <xdr:rowOff>129483</xdr:rowOff>
    </xdr:to>
    <xdr:sp macro="" textlink="' '!A150">
      <xdr:nvSpPr>
        <xdr:cNvPr id="30" name="Rechteck 29">
          <a:extLst>
            <a:ext uri="{FF2B5EF4-FFF2-40B4-BE49-F238E27FC236}">
              <a16:creationId xmlns:a16="http://schemas.microsoft.com/office/drawing/2014/main" id="{00000000-0008-0000-1800-00001E000000}"/>
            </a:ext>
          </a:extLst>
        </xdr:cNvPr>
        <xdr:cNvSpPr>
          <a:spLocks/>
        </xdr:cNvSpPr>
      </xdr:nvSpPr>
      <xdr:spPr>
        <a:xfrm>
          <a:off x="4926311" y="17544633"/>
          <a:ext cx="1871421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A57D4896-316F-4B4C-BDBA-31310B07D6C6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Defend and change focus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725854</xdr:colOff>
      <xdr:row>72</xdr:row>
      <xdr:rowOff>137903</xdr:rowOff>
    </xdr:from>
    <xdr:to>
      <xdr:col>5</xdr:col>
      <xdr:colOff>511300</xdr:colOff>
      <xdr:row>81</xdr:row>
      <xdr:rowOff>115403</xdr:rowOff>
    </xdr:to>
    <xdr:sp macro="" textlink="' '!A149">
      <xdr:nvSpPr>
        <xdr:cNvPr id="31" name="Rechteck 30">
          <a:extLst>
            <a:ext uri="{FF2B5EF4-FFF2-40B4-BE49-F238E27FC236}">
              <a16:creationId xmlns:a16="http://schemas.microsoft.com/office/drawing/2014/main" id="{00000000-0008-0000-1800-00001F000000}"/>
            </a:ext>
          </a:extLst>
        </xdr:cNvPr>
        <xdr:cNvSpPr>
          <a:spLocks/>
        </xdr:cNvSpPr>
      </xdr:nvSpPr>
      <xdr:spPr>
        <a:xfrm>
          <a:off x="2888029" y="15816053"/>
          <a:ext cx="1995246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34B1713-31F1-4FEE-A29C-2CD61DE7A3F4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Selection / Profit orientation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142184</xdr:colOff>
      <xdr:row>72</xdr:row>
      <xdr:rowOff>137903</xdr:rowOff>
    </xdr:from>
    <xdr:to>
      <xdr:col>3</xdr:col>
      <xdr:colOff>689630</xdr:colOff>
      <xdr:row>81</xdr:row>
      <xdr:rowOff>115403</xdr:rowOff>
    </xdr:to>
    <xdr:sp macro="" textlink="' '!A146">
      <xdr:nvSpPr>
        <xdr:cNvPr id="32" name="Rechteck 31">
          <a:extLst>
            <a:ext uri="{FF2B5EF4-FFF2-40B4-BE49-F238E27FC236}">
              <a16:creationId xmlns:a16="http://schemas.microsoft.com/office/drawing/2014/main" id="{00000000-0008-0000-1800-000020000000}"/>
            </a:ext>
          </a:extLst>
        </xdr:cNvPr>
        <xdr:cNvSpPr>
          <a:spLocks/>
        </xdr:cNvSpPr>
      </xdr:nvSpPr>
      <xdr:spPr>
        <a:xfrm>
          <a:off x="913709" y="16330403"/>
          <a:ext cx="193809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9D353C20-B734-4694-8E3A-EEB6CA183EEA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Limited expansion or harvest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554336</xdr:colOff>
      <xdr:row>72</xdr:row>
      <xdr:rowOff>137904</xdr:rowOff>
    </xdr:from>
    <xdr:to>
      <xdr:col>7</xdr:col>
      <xdr:colOff>1035107</xdr:colOff>
      <xdr:row>81</xdr:row>
      <xdr:rowOff>115404</xdr:rowOff>
    </xdr:to>
    <xdr:sp macro="" textlink="' '!A144">
      <xdr:nvSpPr>
        <xdr:cNvPr id="33" name="Rechteck 32">
          <a:extLst>
            <a:ext uri="{FF2B5EF4-FFF2-40B4-BE49-F238E27FC236}">
              <a16:creationId xmlns:a16="http://schemas.microsoft.com/office/drawing/2014/main" id="{00000000-0008-0000-1800-000021000000}"/>
            </a:ext>
          </a:extLst>
        </xdr:cNvPr>
        <xdr:cNvSpPr>
          <a:spLocks/>
        </xdr:cNvSpPr>
      </xdr:nvSpPr>
      <xdr:spPr>
        <a:xfrm>
          <a:off x="4926311" y="15816054"/>
          <a:ext cx="1871421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83D38753-329B-48C1-AD17-62E111511542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Selective expansion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725854</xdr:colOff>
      <xdr:row>63</xdr:row>
      <xdr:rowOff>114299</xdr:rowOff>
    </xdr:from>
    <xdr:to>
      <xdr:col>5</xdr:col>
      <xdr:colOff>511300</xdr:colOff>
      <xdr:row>72</xdr:row>
      <xdr:rowOff>91799</xdr:rowOff>
    </xdr:to>
    <xdr:sp macro="" textlink="' '!A145">
      <xdr:nvSpPr>
        <xdr:cNvPr id="34" name="Rechteck 33">
          <a:extLst>
            <a:ext uri="{FF2B5EF4-FFF2-40B4-BE49-F238E27FC236}">
              <a16:creationId xmlns:a16="http://schemas.microsoft.com/office/drawing/2014/main" id="{00000000-0008-0000-1800-000022000000}"/>
            </a:ext>
          </a:extLst>
        </xdr:cNvPr>
        <xdr:cNvSpPr>
          <a:spLocks/>
        </xdr:cNvSpPr>
      </xdr:nvSpPr>
      <xdr:spPr>
        <a:xfrm>
          <a:off x="2888029" y="14077949"/>
          <a:ext cx="1995246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DD6AE4AC-8ACB-42A3-A725-CFCB992A5D29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Expansion with investments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142184</xdr:colOff>
      <xdr:row>63</xdr:row>
      <xdr:rowOff>114299</xdr:rowOff>
    </xdr:from>
    <xdr:to>
      <xdr:col>3</xdr:col>
      <xdr:colOff>689630</xdr:colOff>
      <xdr:row>72</xdr:row>
      <xdr:rowOff>91799</xdr:rowOff>
    </xdr:to>
    <xdr:sp macro="" textlink="' '!A144">
      <xdr:nvSpPr>
        <xdr:cNvPr id="35" name="Rechteck 34">
          <a:extLst>
            <a:ext uri="{FF2B5EF4-FFF2-40B4-BE49-F238E27FC236}">
              <a16:creationId xmlns:a16="http://schemas.microsoft.com/office/drawing/2014/main" id="{00000000-0008-0000-1800-000023000000}"/>
            </a:ext>
          </a:extLst>
        </xdr:cNvPr>
        <xdr:cNvSpPr>
          <a:spLocks/>
        </xdr:cNvSpPr>
      </xdr:nvSpPr>
      <xdr:spPr>
        <a:xfrm>
          <a:off x="913709" y="14592299"/>
          <a:ext cx="1938096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02E37335-4CF3-44DF-BBF0-A0F29950612F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Selective expansion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554336</xdr:colOff>
      <xdr:row>63</xdr:row>
      <xdr:rowOff>114300</xdr:rowOff>
    </xdr:from>
    <xdr:to>
      <xdr:col>7</xdr:col>
      <xdr:colOff>1035107</xdr:colOff>
      <xdr:row>72</xdr:row>
      <xdr:rowOff>91800</xdr:rowOff>
    </xdr:to>
    <xdr:sp macro="" textlink="' '!A143">
      <xdr:nvSpPr>
        <xdr:cNvPr id="36" name="Rechteck 35">
          <a:extLst>
            <a:ext uri="{FF2B5EF4-FFF2-40B4-BE49-F238E27FC236}">
              <a16:creationId xmlns:a16="http://schemas.microsoft.com/office/drawing/2014/main" id="{00000000-0008-0000-1800-000024000000}"/>
            </a:ext>
          </a:extLst>
        </xdr:cNvPr>
        <xdr:cNvSpPr>
          <a:spLocks/>
        </xdr:cNvSpPr>
      </xdr:nvSpPr>
      <xdr:spPr>
        <a:xfrm>
          <a:off x="4926311" y="14077950"/>
          <a:ext cx="1871421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60D07A4F-3201-4CB5-8339-DC1AAF26C355}" type="TxLink">
            <a:rPr lang="de-CH" sz="140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Defend position</a:t>
          </a:fld>
          <a:endParaRPr lang="de-CH" sz="140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2</xdr:col>
      <xdr:colOff>133350</xdr:colOff>
      <xdr:row>93</xdr:row>
      <xdr:rowOff>83484</xdr:rowOff>
    </xdr:from>
    <xdr:ext cx="5886450" cy="342786"/>
    <xdr:sp macro="" textlink="' '!A142">
      <xdr:nvSpPr>
        <xdr:cNvPr id="37" name="Textfeld 36">
          <a:extLst>
            <a:ext uri="{FF2B5EF4-FFF2-40B4-BE49-F238E27FC236}">
              <a16:creationId xmlns:a16="http://schemas.microsoft.com/office/drawing/2014/main" id="{00000000-0008-0000-1800-000025000000}"/>
            </a:ext>
          </a:extLst>
        </xdr:cNvPr>
        <xdr:cNvSpPr txBox="1"/>
      </xdr:nvSpPr>
      <xdr:spPr>
        <a:xfrm>
          <a:off x="904875" y="21724284"/>
          <a:ext cx="58864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91F7CC5D-85FA-4D80-86FD-EDA41DE14773}" type="TxLink">
            <a:rPr lang="en-US" sz="1600" b="1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Competitive position</a:t>
          </a:fld>
          <a:endParaRPr lang="de-CH" sz="1600" b="1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342148</xdr:colOff>
      <xdr:row>63</xdr:row>
      <xdr:rowOff>95249</xdr:rowOff>
    </xdr:from>
    <xdr:ext cx="311496" cy="1575147"/>
    <xdr:sp macro="" textlink="' '!A274">
      <xdr:nvSpPr>
        <xdr:cNvPr id="38" name="Textfeld 37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SpPr txBox="1"/>
      </xdr:nvSpPr>
      <xdr:spPr>
        <a:xfrm rot="16200000">
          <a:off x="-289678" y="16652875"/>
          <a:ext cx="157514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r"/>
          <a:fld id="{E793A3AD-497F-400B-87B6-F8005DB08AB7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342148</xdr:colOff>
      <xdr:row>82</xdr:row>
      <xdr:rowOff>111372</xdr:rowOff>
    </xdr:from>
    <xdr:ext cx="311496" cy="1603127"/>
    <xdr:sp macro="" textlink="' '!A276">
      <xdr:nvSpPr>
        <xdr:cNvPr id="39" name="Textfeld 38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SpPr txBox="1"/>
      </xdr:nvSpPr>
      <xdr:spPr>
        <a:xfrm rot="16200000">
          <a:off x="-303668" y="20302488"/>
          <a:ext cx="160312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fld id="{9A6B5979-172E-4330-88C7-F9077EE8AE73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5</xdr:col>
      <xdr:colOff>861754</xdr:colOff>
      <xdr:row>92</xdr:row>
      <xdr:rowOff>29144</xdr:rowOff>
    </xdr:from>
    <xdr:ext cx="1586171" cy="311496"/>
    <xdr:sp macro="" textlink="' '!A274">
      <xdr:nvSpPr>
        <xdr:cNvPr id="40" name="Textfeld 39">
          <a:extLst>
            <a:ext uri="{FF2B5EF4-FFF2-40B4-BE49-F238E27FC236}">
              <a16:creationId xmlns:a16="http://schemas.microsoft.com/office/drawing/2014/main" id="{00000000-0008-0000-1800-000028000000}"/>
            </a:ext>
          </a:extLst>
        </xdr:cNvPr>
        <xdr:cNvSpPr txBox="1"/>
      </xdr:nvSpPr>
      <xdr:spPr>
        <a:xfrm>
          <a:off x="5233729" y="21479444"/>
          <a:ext cx="158617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r"/>
          <a:fld id="{A6C8FDB9-875E-491B-8B4D-DB081B59F70E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132053</xdr:colOff>
      <xdr:row>92</xdr:row>
      <xdr:rowOff>29144</xdr:rowOff>
    </xdr:from>
    <xdr:ext cx="1658648" cy="311496"/>
    <xdr:sp macro="" textlink="' '!A276">
      <xdr:nvSpPr>
        <xdr:cNvPr id="41" name="Textfeld 40">
          <a:extLst>
            <a:ext uri="{FF2B5EF4-FFF2-40B4-BE49-F238E27FC236}">
              <a16:creationId xmlns:a16="http://schemas.microsoft.com/office/drawing/2014/main" id="{00000000-0008-0000-1800-000029000000}"/>
            </a:ext>
          </a:extLst>
        </xdr:cNvPr>
        <xdr:cNvSpPr txBox="1"/>
      </xdr:nvSpPr>
      <xdr:spPr>
        <a:xfrm>
          <a:off x="903578" y="21479444"/>
          <a:ext cx="165864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fld id="{83A8F04D-2197-4039-8C46-B0008972DD21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3</xdr:col>
      <xdr:colOff>432717</xdr:colOff>
      <xdr:row>92</xdr:row>
      <xdr:rowOff>29144</xdr:rowOff>
    </xdr:from>
    <xdr:ext cx="2536464" cy="311496"/>
    <xdr:sp macro="" textlink="' '!A275">
      <xdr:nvSpPr>
        <xdr:cNvPr id="42" name="Textfeld 41">
          <a:extLst>
            <a:ext uri="{FF2B5EF4-FFF2-40B4-BE49-F238E27FC236}">
              <a16:creationId xmlns:a16="http://schemas.microsoft.com/office/drawing/2014/main" id="{00000000-0008-0000-1800-00002A000000}"/>
            </a:ext>
          </a:extLst>
        </xdr:cNvPr>
        <xdr:cNvSpPr txBox="1"/>
      </xdr:nvSpPr>
      <xdr:spPr>
        <a:xfrm>
          <a:off x="2594892" y="21479444"/>
          <a:ext cx="253646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0A47CA1-CBB4-485B-A1D9-78BE76C65FD1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Medium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0</xdr:col>
      <xdr:colOff>342146</xdr:colOff>
      <xdr:row>75</xdr:row>
      <xdr:rowOff>187</xdr:rowOff>
    </xdr:from>
    <xdr:ext cx="311496" cy="871329"/>
    <xdr:sp macro="" textlink="' '!A275">
      <xdr:nvSpPr>
        <xdr:cNvPr id="43" name="Textfeld 42">
          <a:extLst>
            <a:ext uri="{FF2B5EF4-FFF2-40B4-BE49-F238E27FC236}">
              <a16:creationId xmlns:a16="http://schemas.microsoft.com/office/drawing/2014/main" id="{00000000-0008-0000-1800-00002B000000}"/>
            </a:ext>
          </a:extLst>
        </xdr:cNvPr>
        <xdr:cNvSpPr txBox="1"/>
      </xdr:nvSpPr>
      <xdr:spPr>
        <a:xfrm rot="16200000">
          <a:off x="62229" y="18491904"/>
          <a:ext cx="87132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7FE7408E-BD4E-4A7B-8428-C749697BCCA7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Medium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>
    <xdr:from>
      <xdr:col>7</xdr:col>
      <xdr:colOff>2204299</xdr:colOff>
      <xdr:row>82</xdr:row>
      <xdr:rowOff>123824</xdr:rowOff>
    </xdr:from>
    <xdr:to>
      <xdr:col>7</xdr:col>
      <xdr:colOff>2910607</xdr:colOff>
      <xdr:row>90</xdr:row>
      <xdr:rowOff>111535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GrpSpPr/>
      </xdr:nvGrpSpPr>
      <xdr:grpSpPr>
        <a:xfrm>
          <a:off x="8132659" y="19280504"/>
          <a:ext cx="706308" cy="1450751"/>
          <a:chOff x="7266514" y="19478624"/>
          <a:chExt cx="706308" cy="1511711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1800-000031000000}"/>
              </a:ext>
            </a:extLst>
          </xdr:cNvPr>
          <xdr:cNvSpPr>
            <a:spLocks noChangeAspect="1"/>
          </xdr:cNvSpPr>
        </xdr:nvSpPr>
        <xdr:spPr>
          <a:xfrm rot="16200000">
            <a:off x="7447539" y="20465052"/>
            <a:ext cx="344258" cy="706308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153">
        <xdr:nvSpPr>
          <xdr:cNvPr id="52" name="Textfeld 51">
            <a:extLst>
              <a:ext uri="{FF2B5EF4-FFF2-40B4-BE49-F238E27FC236}">
                <a16:creationId xmlns:a16="http://schemas.microsoft.com/office/drawing/2014/main" id="{00000000-0008-0000-1800-000034000000}"/>
              </a:ext>
            </a:extLst>
          </xdr:cNvPr>
          <xdr:cNvSpPr txBox="1"/>
        </xdr:nvSpPr>
        <xdr:spPr>
          <a:xfrm rot="16200000">
            <a:off x="7080749" y="19885264"/>
            <a:ext cx="1077839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90CD7EA-C901-4500-BF55-BC3794BBADE7}" type="TxLink">
              <a:rPr lang="de-CH" sz="1400"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Skim off</a:t>
            </a:fld>
            <a:endParaRPr lang="de-CH" sz="14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7</xdr:col>
      <xdr:colOff>2204299</xdr:colOff>
      <xdr:row>73</xdr:row>
      <xdr:rowOff>38099</xdr:rowOff>
    </xdr:from>
    <xdr:to>
      <xdr:col>7</xdr:col>
      <xdr:colOff>2910607</xdr:colOff>
      <xdr:row>81</xdr:row>
      <xdr:rowOff>92485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GrpSpPr/>
      </xdr:nvGrpSpPr>
      <xdr:grpSpPr>
        <a:xfrm>
          <a:off x="8132659" y="17548859"/>
          <a:ext cx="706308" cy="1517426"/>
          <a:chOff x="8039097" y="19411949"/>
          <a:chExt cx="706308" cy="1578386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1800-000033000000}"/>
              </a:ext>
            </a:extLst>
          </xdr:cNvPr>
          <xdr:cNvSpPr>
            <a:spLocks noChangeAspect="1"/>
          </xdr:cNvSpPr>
        </xdr:nvSpPr>
        <xdr:spPr>
          <a:xfrm rot="16200000">
            <a:off x="8220122" y="20465052"/>
            <a:ext cx="344258" cy="706308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152">
        <xdr:nvSpPr>
          <xdr:cNvPr id="53" name="Textfeld 52">
            <a:extLst>
              <a:ext uri="{FF2B5EF4-FFF2-40B4-BE49-F238E27FC236}">
                <a16:creationId xmlns:a16="http://schemas.microsoft.com/office/drawing/2014/main" id="{00000000-0008-0000-1800-000035000000}"/>
              </a:ext>
            </a:extLst>
          </xdr:cNvPr>
          <xdr:cNvSpPr txBox="1"/>
        </xdr:nvSpPr>
        <xdr:spPr>
          <a:xfrm rot="16200000">
            <a:off x="7819995" y="19828458"/>
            <a:ext cx="1144514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F17161B3-9D93-4AC5-B415-D457FD7E57F9}" type="TxLink">
              <a:rPr lang="de-CH" sz="1400"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Select</a:t>
            </a:fld>
            <a:endParaRPr lang="de-CH" sz="14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7</xdr:col>
      <xdr:colOff>2204299</xdr:colOff>
      <xdr:row>63</xdr:row>
      <xdr:rowOff>152402</xdr:rowOff>
    </xdr:from>
    <xdr:to>
      <xdr:col>7</xdr:col>
      <xdr:colOff>2910607</xdr:colOff>
      <xdr:row>72</xdr:row>
      <xdr:rowOff>91833</xdr:rowOff>
    </xdr:to>
    <xdr:grpSp>
      <xdr:nvGrpSpPr>
        <xdr:cNvPr id="7" name="Gruppieren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GrpSpPr/>
      </xdr:nvGrpSpPr>
      <xdr:grpSpPr>
        <a:xfrm>
          <a:off x="8132659" y="15834362"/>
          <a:ext cx="706308" cy="1585351"/>
          <a:chOff x="8810209" y="19335752"/>
          <a:chExt cx="706308" cy="1653931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1800-000032000000}"/>
              </a:ext>
            </a:extLst>
          </xdr:cNvPr>
          <xdr:cNvSpPr>
            <a:spLocks noChangeAspect="1"/>
          </xdr:cNvSpPr>
        </xdr:nvSpPr>
        <xdr:spPr>
          <a:xfrm rot="16200000">
            <a:off x="8991234" y="20464400"/>
            <a:ext cx="344258" cy="706308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151">
        <xdr:nvSpPr>
          <xdr:cNvPr id="54" name="Textfeld 53">
            <a:extLst>
              <a:ext uri="{FF2B5EF4-FFF2-40B4-BE49-F238E27FC236}">
                <a16:creationId xmlns:a16="http://schemas.microsoft.com/office/drawing/2014/main" id="{00000000-0008-0000-1800-000036000000}"/>
              </a:ext>
            </a:extLst>
          </xdr:cNvPr>
          <xdr:cNvSpPr txBox="1"/>
        </xdr:nvSpPr>
        <xdr:spPr>
          <a:xfrm rot="16200000">
            <a:off x="8553008" y="19790360"/>
            <a:ext cx="1220711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fld id="{3EB36C34-634A-48EF-B3AD-621B768B657A}" type="TxLink">
              <a:rPr lang="de-CH" sz="1400"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Expansion</a:t>
            </a:fld>
            <a:endParaRPr lang="de-CH" sz="14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oneCellAnchor>
    <xdr:from>
      <xdr:col>0</xdr:col>
      <xdr:colOff>129380</xdr:colOff>
      <xdr:row>63</xdr:row>
      <xdr:rowOff>114299</xdr:rowOff>
    </xdr:from>
    <xdr:ext cx="342786" cy="5238753"/>
    <xdr:sp macro="" textlink="' '!A140">
      <xdr:nvSpPr>
        <xdr:cNvPr id="65" name="Textfeld 64">
          <a:extLst>
            <a:ext uri="{FF2B5EF4-FFF2-40B4-BE49-F238E27FC236}">
              <a16:creationId xmlns:a16="http://schemas.microsoft.com/office/drawing/2014/main" id="{00000000-0008-0000-1800-000041000000}"/>
            </a:ext>
          </a:extLst>
        </xdr:cNvPr>
        <xdr:cNvSpPr txBox="1"/>
      </xdr:nvSpPr>
      <xdr:spPr>
        <a:xfrm rot="16200000">
          <a:off x="-2318604" y="18488083"/>
          <a:ext cx="52387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16D08E97-6762-4B85-BCEB-68A229C87DDF}" type="TxLink">
            <a:rPr lang="en-US" sz="1600" b="1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Market attractiveness</a:t>
          </a:fld>
          <a:endParaRPr lang="de-CH" sz="1600" b="1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twoCellAnchor>
    <xdr:from>
      <xdr:col>0</xdr:col>
      <xdr:colOff>447675</xdr:colOff>
      <xdr:row>31</xdr:row>
      <xdr:rowOff>368431</xdr:rowOff>
    </xdr:from>
    <xdr:to>
      <xdr:col>5</xdr:col>
      <xdr:colOff>457122</xdr:colOff>
      <xdr:row>31</xdr:row>
      <xdr:rowOff>954543</xdr:rowOff>
    </xdr:to>
    <xdr:grpSp>
      <xdr:nvGrpSpPr>
        <xdr:cNvPr id="61" name="Gruppieren 60">
          <a:extLst>
            <a:ext uri="{FF2B5EF4-FFF2-40B4-BE49-F238E27FC236}">
              <a16:creationId xmlns:a16="http://schemas.microsoft.com/office/drawing/2014/main" id="{00000000-0008-0000-1800-00003D000000}"/>
            </a:ext>
          </a:extLst>
        </xdr:cNvPr>
        <xdr:cNvGrpSpPr/>
      </xdr:nvGrpSpPr>
      <xdr:grpSpPr>
        <a:xfrm>
          <a:off x="447675" y="6312031"/>
          <a:ext cx="4512867" cy="586112"/>
          <a:chOff x="1828799" y="95964405"/>
          <a:chExt cx="4445830" cy="576639"/>
        </a:xfrm>
      </xdr:grpSpPr>
      <xdr:sp macro="" textlink="' '!$A$125">
        <xdr:nvSpPr>
          <xdr:cNvPr id="70" name="Textfeld 69">
            <a:extLst>
              <a:ext uri="{FF2B5EF4-FFF2-40B4-BE49-F238E27FC236}">
                <a16:creationId xmlns:a16="http://schemas.microsoft.com/office/drawing/2014/main" id="{00000000-0008-0000-1800-000046000000}"/>
              </a:ext>
            </a:extLst>
          </xdr:cNvPr>
          <xdr:cNvSpPr txBox="1"/>
        </xdr:nvSpPr>
        <xdr:spPr>
          <a:xfrm>
            <a:off x="1828799" y="96107250"/>
            <a:ext cx="1781175" cy="26028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fld id="{A1687263-4F32-4DB7-A396-5F9C3BBBE748}" type="TxLink">
              <a:rPr lang="de-CH" sz="1100" b="0" i="0" u="none" strike="noStrike">
                <a:solidFill>
                  <a:schemeClr val="tx1"/>
                </a:solidFill>
                <a:effectLst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/>
              <a:t>Relative market share</a:t>
            </a:fld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$A$136">
        <xdr:nvSpPr>
          <xdr:cNvPr id="75" name="Textfeld 74">
            <a:extLst>
              <a:ext uri="{FF2B5EF4-FFF2-40B4-BE49-F238E27FC236}">
                <a16:creationId xmlns:a16="http://schemas.microsoft.com/office/drawing/2014/main" id="{00000000-0008-0000-1800-00004B000000}"/>
              </a:ext>
            </a:extLst>
          </xdr:cNvPr>
          <xdr:cNvSpPr txBox="1"/>
        </xdr:nvSpPr>
        <xdr:spPr>
          <a:xfrm>
            <a:off x="3648074" y="95964405"/>
            <a:ext cx="258480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fld id="{9F8B2D2E-7E27-4142-A1C3-E1FFA4978E9D}" type="TxLink">
              <a:rPr lang="de-CH" sz="1100" b="0" i="0" u="none" strike="noStrike">
                <a:solidFill>
                  <a:schemeClr val="tx1"/>
                </a:solidFill>
                <a:effectLst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algn="ctr"/>
              <a:t>Company revenue </a:t>
            </a:fld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$A$137">
        <xdr:nvSpPr>
          <xdr:cNvPr id="76" name="Textfeld 75">
            <a:extLst>
              <a:ext uri="{FF2B5EF4-FFF2-40B4-BE49-F238E27FC236}">
                <a16:creationId xmlns:a16="http://schemas.microsoft.com/office/drawing/2014/main" id="{00000000-0008-0000-1800-00004C000000}"/>
              </a:ext>
            </a:extLst>
          </xdr:cNvPr>
          <xdr:cNvSpPr txBox="1"/>
        </xdr:nvSpPr>
        <xdr:spPr>
          <a:xfrm>
            <a:off x="3607253" y="96280760"/>
            <a:ext cx="2667376" cy="26028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spAutoFit/>
          </a:bodyPr>
          <a:lstStyle/>
          <a:p>
            <a:pPr algn="ctr"/>
            <a:fld id="{E3D813E7-54E9-48AF-BA71-817D851527CB}" type="TxLink">
              <a:rPr lang="de-CH" sz="1100" b="0" i="0" u="none" strike="noStrike">
                <a:solidFill>
                  <a:schemeClr val="tx1"/>
                </a:solidFill>
                <a:effectLst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algn="ctr"/>
              <a:t>Revenue of strongest competitor</a:t>
            </a:fld>
            <a:endParaRPr lang="de-CH" sz="11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">
        <xdr:nvSpPr>
          <xdr:cNvPr id="79" name="Textfeld 78">
            <a:extLst>
              <a:ext uri="{FF2B5EF4-FFF2-40B4-BE49-F238E27FC236}">
                <a16:creationId xmlns:a16="http://schemas.microsoft.com/office/drawing/2014/main" id="{00000000-0008-0000-1800-00004F000000}"/>
              </a:ext>
            </a:extLst>
          </xdr:cNvPr>
          <xdr:cNvSpPr txBox="1"/>
        </xdr:nvSpPr>
        <xdr:spPr>
          <a:xfrm>
            <a:off x="3371850" y="96107250"/>
            <a:ext cx="258690" cy="26028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de-CH" sz="1100">
                <a:latin typeface="Calibri Light" panose="020F0302020204030204" pitchFamily="34" charset="0"/>
                <a:cs typeface="Calibri Light" panose="020F0302020204030204" pitchFamily="34" charset="0"/>
              </a:rPr>
              <a:t>=</a:t>
            </a:r>
          </a:p>
        </xdr:txBody>
      </xdr:sp>
      <xdr:cxnSp macro="">
        <xdr:nvCxnSpPr>
          <xdr:cNvPr id="80" name="Gerade Verbindung 79">
            <a:extLst>
              <a:ext uri="{FF2B5EF4-FFF2-40B4-BE49-F238E27FC236}">
                <a16:creationId xmlns:a16="http://schemas.microsoft.com/office/drawing/2014/main" id="{00000000-0008-0000-1800-000050000000}"/>
              </a:ext>
            </a:extLst>
          </xdr:cNvPr>
          <xdr:cNvCxnSpPr/>
        </xdr:nvCxnSpPr>
        <xdr:spPr>
          <a:xfrm>
            <a:off x="3650673" y="96240600"/>
            <a:ext cx="2528455" cy="0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84" name="Gruppieren 83">
          <a:hlinkClick xmlns:r="http://schemas.openxmlformats.org/officeDocument/2006/relationships" r:id="rId6" tooltip="Home"/>
          <a:extLst>
            <a:ext uri="{FF2B5EF4-FFF2-40B4-BE49-F238E27FC236}">
              <a16:creationId xmlns:a16="http://schemas.microsoft.com/office/drawing/2014/main" id="{00000000-0008-0000-1800-000054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85" name="Rechteck 84">
            <a:extLst>
              <a:ext uri="{FF2B5EF4-FFF2-40B4-BE49-F238E27FC236}">
                <a16:creationId xmlns:a16="http://schemas.microsoft.com/office/drawing/2014/main" id="{00000000-0008-0000-1800-000055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86" name="Grafik 8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800-00005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46</xdr:row>
      <xdr:rowOff>133350</xdr:rowOff>
    </xdr:from>
    <xdr:to>
      <xdr:col>0</xdr:col>
      <xdr:colOff>390675</xdr:colOff>
      <xdr:row>46</xdr:row>
      <xdr:rowOff>458815</xdr:rowOff>
    </xdr:to>
    <xdr:grpSp>
      <xdr:nvGrpSpPr>
        <xdr:cNvPr id="87" name="Gruppieren 8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800-000057000000}"/>
            </a:ext>
          </a:extLst>
        </xdr:cNvPr>
        <xdr:cNvGrpSpPr/>
      </xdr:nvGrpSpPr>
      <xdr:grpSpPr>
        <a:xfrm>
          <a:off x="66675" y="10961370"/>
          <a:ext cx="324000" cy="325465"/>
          <a:chOff x="12729063" y="1298331"/>
          <a:chExt cx="324000" cy="323267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1800-000058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89" name="Grafik 8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800-00005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94</xdr:row>
      <xdr:rowOff>57150</xdr:rowOff>
    </xdr:from>
    <xdr:to>
      <xdr:col>0</xdr:col>
      <xdr:colOff>390675</xdr:colOff>
      <xdr:row>96</xdr:row>
      <xdr:rowOff>1615</xdr:rowOff>
    </xdr:to>
    <xdr:grpSp>
      <xdr:nvGrpSpPr>
        <xdr:cNvPr id="66" name="Gruppieren 65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1800-000042000000}"/>
            </a:ext>
          </a:extLst>
        </xdr:cNvPr>
        <xdr:cNvGrpSpPr/>
      </xdr:nvGrpSpPr>
      <xdr:grpSpPr>
        <a:xfrm>
          <a:off x="66675" y="21408390"/>
          <a:ext cx="324000" cy="310225"/>
          <a:chOff x="66675" y="49720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1800-00004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68" name="Pfeil nach oben 67">
            <a:extLst>
              <a:ext uri="{FF2B5EF4-FFF2-40B4-BE49-F238E27FC236}">
                <a16:creationId xmlns:a16="http://schemas.microsoft.com/office/drawing/2014/main" id="{00000000-0008-0000-1800-00004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2</xdr:row>
      <xdr:rowOff>66675</xdr:rowOff>
    </xdr:from>
    <xdr:to>
      <xdr:col>0</xdr:col>
      <xdr:colOff>390675</xdr:colOff>
      <xdr:row>3</xdr:row>
      <xdr:rowOff>106390</xdr:rowOff>
    </xdr:to>
    <xdr:grpSp>
      <xdr:nvGrpSpPr>
        <xdr:cNvPr id="3" name="Gruppieren 2">
          <a:hlinkClick xmlns:r="http://schemas.openxmlformats.org/officeDocument/2006/relationships" r:id="rId9" tooltip="McKinsey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66675" y="607695"/>
          <a:ext cx="324000" cy="321655"/>
          <a:chOff x="9505950" y="828675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1800-000048000000}"/>
              </a:ext>
            </a:extLst>
          </xdr:cNvPr>
          <xdr:cNvSpPr>
            <a:spLocks noChangeAspect="1"/>
          </xdr:cNvSpPr>
        </xdr:nvSpPr>
        <xdr:spPr>
          <a:xfrm>
            <a:off x="9505950" y="828675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3" name="Pfeil nach oben 72">
            <a:extLst>
              <a:ext uri="{FF2B5EF4-FFF2-40B4-BE49-F238E27FC236}">
                <a16:creationId xmlns:a16="http://schemas.microsoft.com/office/drawing/2014/main" id="{00000000-0008-0000-1800-000049000000}"/>
              </a:ext>
            </a:extLst>
          </xdr:cNvPr>
          <xdr:cNvSpPr>
            <a:spLocks noChangeAspect="1"/>
          </xdr:cNvSpPr>
        </xdr:nvSpPr>
        <xdr:spPr>
          <a:xfrm flipV="1">
            <a:off x="9578435" y="901407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58</xdr:row>
      <xdr:rowOff>276225</xdr:rowOff>
    </xdr:from>
    <xdr:to>
      <xdr:col>0</xdr:col>
      <xdr:colOff>390675</xdr:colOff>
      <xdr:row>60</xdr:row>
      <xdr:rowOff>11140</xdr:rowOff>
    </xdr:to>
    <xdr:grpSp>
      <xdr:nvGrpSpPr>
        <xdr:cNvPr id="93" name="Gruppieren 92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1800-00005D000000}"/>
            </a:ext>
          </a:extLst>
        </xdr:cNvPr>
        <xdr:cNvGrpSpPr/>
      </xdr:nvGrpSpPr>
      <xdr:grpSpPr>
        <a:xfrm>
          <a:off x="66675" y="14815185"/>
          <a:ext cx="324000" cy="329275"/>
          <a:chOff x="66675" y="4972050"/>
          <a:chExt cx="324000" cy="325465"/>
        </a:xfrm>
      </xdr:grpSpPr>
      <xdr:sp macro="" textlink="">
        <xdr:nvSpPr>
          <xdr:cNvPr id="94" name="Rechteck 93">
            <a:extLst>
              <a:ext uri="{FF2B5EF4-FFF2-40B4-BE49-F238E27FC236}">
                <a16:creationId xmlns:a16="http://schemas.microsoft.com/office/drawing/2014/main" id="{00000000-0008-0000-1800-00005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95" name="Pfeil nach oben 94">
            <a:extLst>
              <a:ext uri="{FF2B5EF4-FFF2-40B4-BE49-F238E27FC236}">
                <a16:creationId xmlns:a16="http://schemas.microsoft.com/office/drawing/2014/main" id="{00000000-0008-0000-1800-00005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41</xdr:row>
      <xdr:rowOff>276225</xdr:rowOff>
    </xdr:from>
    <xdr:to>
      <xdr:col>0</xdr:col>
      <xdr:colOff>390675</xdr:colOff>
      <xdr:row>43</xdr:row>
      <xdr:rowOff>11140</xdr:rowOff>
    </xdr:to>
    <xdr:grpSp>
      <xdr:nvGrpSpPr>
        <xdr:cNvPr id="96" name="Gruppieren 95">
          <a:hlinkClick xmlns:r="http://schemas.openxmlformats.org/officeDocument/2006/relationships" r:id="rId8" tooltip="to top"/>
          <a:extLst>
            <a:ext uri="{FF2B5EF4-FFF2-40B4-BE49-F238E27FC236}">
              <a16:creationId xmlns:a16="http://schemas.microsoft.com/office/drawing/2014/main" id="{00000000-0008-0000-1800-000060000000}"/>
            </a:ext>
          </a:extLst>
        </xdr:cNvPr>
        <xdr:cNvGrpSpPr/>
      </xdr:nvGrpSpPr>
      <xdr:grpSpPr>
        <a:xfrm>
          <a:off x="66675" y="9961245"/>
          <a:ext cx="324000" cy="329275"/>
          <a:chOff x="66675" y="4972050"/>
          <a:chExt cx="324000" cy="325465"/>
        </a:xfrm>
      </xdr:grpSpPr>
      <xdr:sp macro="" textlink="">
        <xdr:nvSpPr>
          <xdr:cNvPr id="97" name="Rechteck 96">
            <a:extLst>
              <a:ext uri="{FF2B5EF4-FFF2-40B4-BE49-F238E27FC236}">
                <a16:creationId xmlns:a16="http://schemas.microsoft.com/office/drawing/2014/main" id="{00000000-0008-0000-1800-00006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98" name="Pfeil nach oben 97">
            <a:extLst>
              <a:ext uri="{FF2B5EF4-FFF2-40B4-BE49-F238E27FC236}">
                <a16:creationId xmlns:a16="http://schemas.microsoft.com/office/drawing/2014/main" id="{00000000-0008-0000-1800-00006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oneCellAnchor>
    <xdr:from>
      <xdr:col>0</xdr:col>
      <xdr:colOff>19050</xdr:colOff>
      <xdr:row>3</xdr:row>
      <xdr:rowOff>104775</xdr:rowOff>
    </xdr:from>
    <xdr:ext cx="485775" cy="125227"/>
    <xdr:sp macro="" textlink="">
      <xdr:nvSpPr>
        <xdr:cNvPr id="99" name="Textfeld 98">
          <a:extLst>
            <a:ext uri="{FF2B5EF4-FFF2-40B4-BE49-F238E27FC236}">
              <a16:creationId xmlns:a16="http://schemas.microsoft.com/office/drawing/2014/main" id="{00000000-0008-0000-1800-000063000000}"/>
            </a:ext>
          </a:extLst>
        </xdr:cNvPr>
        <xdr:cNvSpPr txBox="1"/>
      </xdr:nvSpPr>
      <xdr:spPr>
        <a:xfrm>
          <a:off x="19050" y="933450"/>
          <a:ext cx="485775" cy="125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r>
            <a:rPr lang="en-US" sz="800"/>
            <a:t>McKinsey</a:t>
          </a:r>
        </a:p>
      </xdr:txBody>
    </xdr:sp>
    <xdr:clientData fPrintsWithSheet="0"/>
  </xdr:oneCellAnchor>
  <xdr:twoCellAnchor>
    <xdr:from>
      <xdr:col>2</xdr:col>
      <xdr:colOff>984250</xdr:colOff>
      <xdr:row>32</xdr:row>
      <xdr:rowOff>127000</xdr:rowOff>
    </xdr:from>
    <xdr:to>
      <xdr:col>2</xdr:col>
      <xdr:colOff>1163440</xdr:colOff>
      <xdr:row>32</xdr:row>
      <xdr:rowOff>307000</xdr:rowOff>
    </xdr:to>
    <xdr:grpSp>
      <xdr:nvGrpSpPr>
        <xdr:cNvPr id="71" name="Gruppieren 6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800-000047000000}"/>
            </a:ext>
          </a:extLst>
        </xdr:cNvPr>
        <xdr:cNvGrpSpPr>
          <a:grpSpLocks noChangeAspect="1"/>
        </xdr:cNvGrpSpPr>
      </xdr:nvGrpSpPr>
      <xdr:grpSpPr>
        <a:xfrm>
          <a:off x="1776730" y="7030720"/>
          <a:ext cx="179190" cy="180000"/>
          <a:chOff x="12020550" y="2171700"/>
          <a:chExt cx="324000" cy="325465"/>
        </a:xfrm>
      </xdr:grpSpPr>
      <xdr:sp macro="" textlink="">
        <xdr:nvSpPr>
          <xdr:cNvPr id="74" name="Rechteck 78">
            <a:extLst>
              <a:ext uri="{FF2B5EF4-FFF2-40B4-BE49-F238E27FC236}">
                <a16:creationId xmlns:a16="http://schemas.microsoft.com/office/drawing/2014/main" id="{00000000-0008-0000-1800-00004A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7" name="Pfeil nach rechts 79">
            <a:extLst>
              <a:ext uri="{FF2B5EF4-FFF2-40B4-BE49-F238E27FC236}">
                <a16:creationId xmlns:a16="http://schemas.microsoft.com/office/drawing/2014/main" id="{00000000-0008-0000-1800-00004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2</xdr:col>
      <xdr:colOff>984250</xdr:colOff>
      <xdr:row>49</xdr:row>
      <xdr:rowOff>133350</xdr:rowOff>
    </xdr:from>
    <xdr:to>
      <xdr:col>2</xdr:col>
      <xdr:colOff>1163440</xdr:colOff>
      <xdr:row>49</xdr:row>
      <xdr:rowOff>313350</xdr:rowOff>
    </xdr:to>
    <xdr:grpSp>
      <xdr:nvGrpSpPr>
        <xdr:cNvPr id="78" name="Gruppieren 6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800-00004E000000}"/>
            </a:ext>
          </a:extLst>
        </xdr:cNvPr>
        <xdr:cNvGrpSpPr>
          <a:grpSpLocks noChangeAspect="1"/>
        </xdr:cNvGrpSpPr>
      </xdr:nvGrpSpPr>
      <xdr:grpSpPr>
        <a:xfrm>
          <a:off x="1776730" y="11868150"/>
          <a:ext cx="179190" cy="180000"/>
          <a:chOff x="12020550" y="2171700"/>
          <a:chExt cx="324000" cy="325465"/>
        </a:xfrm>
      </xdr:grpSpPr>
      <xdr:sp macro="" textlink="">
        <xdr:nvSpPr>
          <xdr:cNvPr id="81" name="Rechteck 78">
            <a:extLst>
              <a:ext uri="{FF2B5EF4-FFF2-40B4-BE49-F238E27FC236}">
                <a16:creationId xmlns:a16="http://schemas.microsoft.com/office/drawing/2014/main" id="{00000000-0008-0000-1800-000051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rechts 79">
            <a:extLst>
              <a:ext uri="{FF2B5EF4-FFF2-40B4-BE49-F238E27FC236}">
                <a16:creationId xmlns:a16="http://schemas.microsoft.com/office/drawing/2014/main" id="{00000000-0008-0000-1800-00005A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209548</xdr:colOff>
      <xdr:row>62</xdr:row>
      <xdr:rowOff>133351</xdr:rowOff>
    </xdr:from>
    <xdr:to>
      <xdr:col>7</xdr:col>
      <xdr:colOff>1724024</xdr:colOff>
      <xdr:row>92</xdr:row>
      <xdr:rowOff>123825</xdr:rowOff>
    </xdr:to>
    <xdr:graphicFrame macro="">
      <xdr:nvGraphicFramePr>
        <xdr:cNvPr id="58" name="Diagramm 57">
          <a:extLst>
            <a:ext uri="{FF2B5EF4-FFF2-40B4-BE49-F238E27FC236}">
              <a16:creationId xmlns:a16="http://schemas.microsoft.com/office/drawing/2014/main" id="{00000000-0008-0000-18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792480</xdr:colOff>
      <xdr:row>0</xdr:row>
      <xdr:rowOff>0</xdr:rowOff>
    </xdr:from>
    <xdr:to>
      <xdr:col>7</xdr:col>
      <xdr:colOff>2941320</xdr:colOff>
      <xdr:row>2</xdr:row>
      <xdr:rowOff>227625</xdr:rowOff>
    </xdr:to>
    <xdr:grpSp>
      <xdr:nvGrpSpPr>
        <xdr:cNvPr id="8" name="Gruppieren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GrpSpPr/>
      </xdr:nvGrpSpPr>
      <xdr:grpSpPr>
        <a:xfrm>
          <a:off x="6720840" y="0"/>
          <a:ext cx="2148840" cy="768645"/>
          <a:chOff x="6555105" y="0"/>
          <a:chExt cx="2148840" cy="770550"/>
        </a:xfrm>
      </xdr:grpSpPr>
      <xdr:grpSp>
        <xdr:nvGrpSpPr>
          <xdr:cNvPr id="91" name="Gruppieren 90">
            <a:hlinkClick xmlns:r="http://schemas.openxmlformats.org/officeDocument/2006/relationships" r:id="rId12" tooltip="Help"/>
            <a:extLst>
              <a:ext uri="{FF2B5EF4-FFF2-40B4-BE49-F238E27FC236}">
                <a16:creationId xmlns:a16="http://schemas.microsoft.com/office/drawing/2014/main" id="{00000000-0008-0000-1800-00005B000000}"/>
              </a:ext>
            </a:extLst>
          </xdr:cNvPr>
          <xdr:cNvGrpSpPr/>
        </xdr:nvGrpSpPr>
        <xdr:grpSpPr>
          <a:xfrm>
            <a:off x="8488680" y="590550"/>
            <a:ext cx="180000" cy="180000"/>
            <a:chOff x="8105775" y="571500"/>
            <a:chExt cx="172800" cy="172800"/>
          </a:xfrm>
        </xdr:grpSpPr>
        <xdr:sp macro="" textlink="">
          <xdr:nvSpPr>
            <xdr:cNvPr id="92" name="Rechteck 91">
              <a:extLst>
                <a:ext uri="{FF2B5EF4-FFF2-40B4-BE49-F238E27FC236}">
                  <a16:creationId xmlns:a16="http://schemas.microsoft.com/office/drawing/2014/main" id="{00000000-0008-0000-1800-00005C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00" name="Textfeld 99">
              <a:extLst>
                <a:ext uri="{FF2B5EF4-FFF2-40B4-BE49-F238E27FC236}">
                  <a16:creationId xmlns:a16="http://schemas.microsoft.com/office/drawing/2014/main" id="{00000000-0008-0000-1800-000064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82" name="Grafik 56">
                <a:extLst>
                  <a:ext uri="{FF2B5EF4-FFF2-40B4-BE49-F238E27FC236}">
                    <a16:creationId xmlns:a16="http://schemas.microsoft.com/office/drawing/2014/main" id="{00000000-0008-0000-1800-000052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48933"/>
                  </a:ext>
                </a:extLst>
              </xdr:cNvPicPr>
            </xdr:nvPicPr>
            <xdr:blipFill>
              <a:blip xmlns:r="http://schemas.openxmlformats.org/officeDocument/2006/relationships" r:embed="rId13"/>
              <a:srcRect/>
              <a:stretch>
                <a:fillRect/>
              </a:stretch>
            </xdr:blipFill>
            <xdr:spPr bwMode="auto">
              <a:xfrm>
                <a:off x="6555105" y="0"/>
                <a:ext cx="2148840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46</xdr:row>
          <xdr:rowOff>0</xdr:rowOff>
        </xdr:from>
        <xdr:to>
          <xdr:col>8</xdr:col>
          <xdr:colOff>0</xdr:colOff>
          <xdr:row>46</xdr:row>
          <xdr:rowOff>518160</xdr:rowOff>
        </xdr:to>
        <xdr:pic>
          <xdr:nvPicPr>
            <xdr:cNvPr id="83" name="Grafik 56">
              <a:extLst>
                <a:ext uri="{FF2B5EF4-FFF2-40B4-BE49-F238E27FC236}">
                  <a16:creationId xmlns:a16="http://schemas.microsoft.com/office/drawing/2014/main" id="{00000000-0008-0000-1800-00005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48934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6728460" y="1085850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186104</xdr:colOff>
      <xdr:row>40</xdr:row>
      <xdr:rowOff>142457</xdr:rowOff>
    </xdr:from>
    <xdr:to>
      <xdr:col>5</xdr:col>
      <xdr:colOff>1838450</xdr:colOff>
      <xdr:row>49</xdr:row>
      <xdr:rowOff>34232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1900-00001C000000}"/>
            </a:ext>
          </a:extLst>
        </xdr:cNvPr>
        <xdr:cNvSpPr>
          <a:spLocks noChangeAspect="1"/>
        </xdr:cNvSpPr>
      </xdr:nvSpPr>
      <xdr:spPr>
        <a:xfrm>
          <a:off x="3672254" y="995320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373959</xdr:colOff>
      <xdr:row>40</xdr:row>
      <xdr:rowOff>142457</xdr:rowOff>
    </xdr:from>
    <xdr:to>
      <xdr:col>4</xdr:col>
      <xdr:colOff>140355</xdr:colOff>
      <xdr:row>49</xdr:row>
      <xdr:rowOff>34232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1900-00001D000000}"/>
            </a:ext>
          </a:extLst>
        </xdr:cNvPr>
        <xdr:cNvSpPr>
          <a:spLocks noChangeAspect="1"/>
        </xdr:cNvSpPr>
      </xdr:nvSpPr>
      <xdr:spPr>
        <a:xfrm>
          <a:off x="1145484" y="995320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1891011</xdr:colOff>
      <xdr:row>40</xdr:row>
      <xdr:rowOff>142457</xdr:rowOff>
    </xdr:from>
    <xdr:to>
      <xdr:col>8</xdr:col>
      <xdr:colOff>57207</xdr:colOff>
      <xdr:row>49</xdr:row>
      <xdr:rowOff>34232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1900-00001E000000}"/>
            </a:ext>
          </a:extLst>
        </xdr:cNvPr>
        <xdr:cNvSpPr>
          <a:spLocks noChangeAspect="1"/>
        </xdr:cNvSpPr>
      </xdr:nvSpPr>
      <xdr:spPr>
        <a:xfrm>
          <a:off x="6205836" y="9953207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186104</xdr:colOff>
      <xdr:row>31</xdr:row>
      <xdr:rowOff>123615</xdr:rowOff>
    </xdr:from>
    <xdr:to>
      <xdr:col>5</xdr:col>
      <xdr:colOff>1838450</xdr:colOff>
      <xdr:row>40</xdr:row>
      <xdr:rowOff>91590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1900-00001F000000}"/>
            </a:ext>
          </a:extLst>
        </xdr:cNvPr>
        <xdr:cNvSpPr>
          <a:spLocks noChangeAspect="1"/>
        </xdr:cNvSpPr>
      </xdr:nvSpPr>
      <xdr:spPr>
        <a:xfrm>
          <a:off x="3672254" y="8210340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373959</xdr:colOff>
      <xdr:row>31</xdr:row>
      <xdr:rowOff>123615</xdr:rowOff>
    </xdr:from>
    <xdr:to>
      <xdr:col>4</xdr:col>
      <xdr:colOff>140355</xdr:colOff>
      <xdr:row>40</xdr:row>
      <xdr:rowOff>91590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1900-000020000000}"/>
            </a:ext>
          </a:extLst>
        </xdr:cNvPr>
        <xdr:cNvSpPr>
          <a:spLocks noChangeAspect="1"/>
        </xdr:cNvSpPr>
      </xdr:nvSpPr>
      <xdr:spPr>
        <a:xfrm>
          <a:off x="1145484" y="8210340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1891011</xdr:colOff>
      <xdr:row>31</xdr:row>
      <xdr:rowOff>123615</xdr:rowOff>
    </xdr:from>
    <xdr:to>
      <xdr:col>8</xdr:col>
      <xdr:colOff>57207</xdr:colOff>
      <xdr:row>40</xdr:row>
      <xdr:rowOff>91590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1900-000021000000}"/>
            </a:ext>
          </a:extLst>
        </xdr:cNvPr>
        <xdr:cNvSpPr>
          <a:spLocks noChangeAspect="1"/>
        </xdr:cNvSpPr>
      </xdr:nvSpPr>
      <xdr:spPr>
        <a:xfrm>
          <a:off x="6205836" y="8210340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186104</xdr:colOff>
      <xdr:row>22</xdr:row>
      <xdr:rowOff>95249</xdr:rowOff>
    </xdr:from>
    <xdr:to>
      <xdr:col>5</xdr:col>
      <xdr:colOff>1838450</xdr:colOff>
      <xdr:row>31</xdr:row>
      <xdr:rowOff>72749</xdr:rowOff>
    </xdr:to>
    <xdr:sp macro="" textlink="">
      <xdr:nvSpPr>
        <xdr:cNvPr id="44" name="Rechteck 43">
          <a:extLst>
            <a:ext uri="{FF2B5EF4-FFF2-40B4-BE49-F238E27FC236}">
              <a16:creationId xmlns:a16="http://schemas.microsoft.com/office/drawing/2014/main" id="{00000000-0008-0000-1900-00002C000000}"/>
            </a:ext>
          </a:extLst>
        </xdr:cNvPr>
        <xdr:cNvSpPr>
          <a:spLocks noChangeAspect="1"/>
        </xdr:cNvSpPr>
      </xdr:nvSpPr>
      <xdr:spPr>
        <a:xfrm>
          <a:off x="3672254" y="647699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373959</xdr:colOff>
      <xdr:row>22</xdr:row>
      <xdr:rowOff>95249</xdr:rowOff>
    </xdr:from>
    <xdr:to>
      <xdr:col>4</xdr:col>
      <xdr:colOff>140355</xdr:colOff>
      <xdr:row>31</xdr:row>
      <xdr:rowOff>72749</xdr:rowOff>
    </xdr:to>
    <xdr:sp macro="" textlink="">
      <xdr:nvSpPr>
        <xdr:cNvPr id="45" name="Rechteck 44">
          <a:extLst>
            <a:ext uri="{FF2B5EF4-FFF2-40B4-BE49-F238E27FC236}">
              <a16:creationId xmlns:a16="http://schemas.microsoft.com/office/drawing/2014/main" id="{00000000-0008-0000-1900-00002D000000}"/>
            </a:ext>
          </a:extLst>
        </xdr:cNvPr>
        <xdr:cNvSpPr>
          <a:spLocks noChangeAspect="1"/>
        </xdr:cNvSpPr>
      </xdr:nvSpPr>
      <xdr:spPr>
        <a:xfrm>
          <a:off x="1145484" y="6476999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1891011</xdr:colOff>
      <xdr:row>22</xdr:row>
      <xdr:rowOff>95249</xdr:rowOff>
    </xdr:from>
    <xdr:to>
      <xdr:col>8</xdr:col>
      <xdr:colOff>57207</xdr:colOff>
      <xdr:row>31</xdr:row>
      <xdr:rowOff>72749</xdr:rowOff>
    </xdr:to>
    <xdr:sp macro="" textlink="">
      <xdr:nvSpPr>
        <xdr:cNvPr id="46" name="Rechteck 45">
          <a:extLst>
            <a:ext uri="{FF2B5EF4-FFF2-40B4-BE49-F238E27FC236}">
              <a16:creationId xmlns:a16="http://schemas.microsoft.com/office/drawing/2014/main" id="{00000000-0008-0000-1900-00002E000000}"/>
            </a:ext>
          </a:extLst>
        </xdr:cNvPr>
        <xdr:cNvSpPr>
          <a:spLocks noChangeAspect="1"/>
        </xdr:cNvSpPr>
      </xdr:nvSpPr>
      <xdr:spPr>
        <a:xfrm>
          <a:off x="6205836" y="647699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0</xdr:col>
      <xdr:colOff>224265</xdr:colOff>
      <xdr:row>22</xdr:row>
      <xdr:rowOff>104775</xdr:rowOff>
    </xdr:from>
    <xdr:ext cx="342786" cy="5257802"/>
    <xdr:sp macro="" textlink="' '!A273">
      <xdr:nvSpPr>
        <xdr:cNvPr id="20" name="Textfeld 19">
          <a:extLst>
            <a:ext uri="{FF2B5EF4-FFF2-40B4-BE49-F238E27FC236}">
              <a16:creationId xmlns:a16="http://schemas.microsoft.com/office/drawing/2014/main" id="{00000000-0008-0000-1900-000014000000}"/>
            </a:ext>
          </a:extLst>
        </xdr:cNvPr>
        <xdr:cNvSpPr txBox="1"/>
      </xdr:nvSpPr>
      <xdr:spPr>
        <a:xfrm rot="16200000">
          <a:off x="-2233243" y="8944033"/>
          <a:ext cx="525780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90E9E55-F831-4F64-8B91-C68E852AA958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Probability of occurrence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352425</xdr:colOff>
      <xdr:row>51</xdr:row>
      <xdr:rowOff>159684</xdr:rowOff>
    </xdr:from>
    <xdr:ext cx="7591425" cy="342786"/>
    <xdr:sp macro="" textlink="' '!A277">
      <xdr:nvSpPr>
        <xdr:cNvPr id="21" name="Textfeld 20">
          <a:extLst>
            <a:ext uri="{FF2B5EF4-FFF2-40B4-BE49-F238E27FC236}">
              <a16:creationId xmlns:a16="http://schemas.microsoft.com/office/drawing/2014/main" id="{00000000-0008-0000-1900-000015000000}"/>
            </a:ext>
          </a:extLst>
        </xdr:cNvPr>
        <xdr:cNvSpPr txBox="1"/>
      </xdr:nvSpPr>
      <xdr:spPr>
        <a:xfrm>
          <a:off x="1123950" y="12170709"/>
          <a:ext cx="75914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D361E393-E969-47E7-986C-E5B28DB6E48D}" type="TxLink">
            <a:rPr lang="de-CH" sz="1600" b="1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Extent of damage</a:t>
          </a:fld>
          <a:endParaRPr lang="de-CH" sz="16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94498</xdr:colOff>
      <xdr:row>22</xdr:row>
      <xdr:rowOff>155089</xdr:rowOff>
    </xdr:from>
    <xdr:ext cx="311496" cy="848490"/>
    <xdr:sp macro="" textlink="' '!A274">
      <xdr:nvSpPr>
        <xdr:cNvPr id="22" name="Textfeld 21">
          <a:extLst>
            <a:ext uri="{FF2B5EF4-FFF2-40B4-BE49-F238E27FC236}">
              <a16:creationId xmlns:a16="http://schemas.microsoft.com/office/drawing/2014/main" id="{00000000-0008-0000-1900-000016000000}"/>
            </a:ext>
          </a:extLst>
        </xdr:cNvPr>
        <xdr:cNvSpPr txBox="1"/>
      </xdr:nvSpPr>
      <xdr:spPr>
        <a:xfrm rot="16200000">
          <a:off x="292726" y="6805336"/>
          <a:ext cx="84849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E793A3AD-497F-400B-87B6-F8005DB08AB7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94504</xdr:colOff>
      <xdr:row>44</xdr:row>
      <xdr:rowOff>95250</xdr:rowOff>
    </xdr:from>
    <xdr:ext cx="311496" cy="1000125"/>
    <xdr:sp macro="" textlink="' '!A276">
      <xdr:nvSpPr>
        <xdr:cNvPr id="23" name="Textfeld 22">
          <a:extLst>
            <a:ext uri="{FF2B5EF4-FFF2-40B4-BE49-F238E27FC236}">
              <a16:creationId xmlns:a16="http://schemas.microsoft.com/office/drawing/2014/main" id="{00000000-0008-0000-1900-000017000000}"/>
            </a:ext>
          </a:extLst>
        </xdr:cNvPr>
        <xdr:cNvSpPr txBox="1"/>
      </xdr:nvSpPr>
      <xdr:spPr>
        <a:xfrm rot="16200000">
          <a:off x="216914" y="11050415"/>
          <a:ext cx="10001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9A6B5979-172E-4330-88C7-F9077EE8AE73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7</xdr:col>
      <xdr:colOff>663384</xdr:colOff>
      <xdr:row>50</xdr:row>
      <xdr:rowOff>86294</xdr:rowOff>
    </xdr:from>
    <xdr:ext cx="984441" cy="311496"/>
    <xdr:sp macro="" textlink="' '!A274">
      <xdr:nvSpPr>
        <xdr:cNvPr id="24" name="Textfeld 23">
          <a:extLst>
            <a:ext uri="{FF2B5EF4-FFF2-40B4-BE49-F238E27FC236}">
              <a16:creationId xmlns:a16="http://schemas.microsoft.com/office/drawing/2014/main" id="{00000000-0008-0000-1900-000018000000}"/>
            </a:ext>
          </a:extLst>
        </xdr:cNvPr>
        <xdr:cNvSpPr txBox="1"/>
      </xdr:nvSpPr>
      <xdr:spPr>
        <a:xfrm>
          <a:off x="7559484" y="11897294"/>
          <a:ext cx="98444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6C8FDB9-875E-491B-8B4D-DB081B59F70E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High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447675</xdr:colOff>
      <xdr:row>50</xdr:row>
      <xdr:rowOff>86294</xdr:rowOff>
    </xdr:from>
    <xdr:ext cx="1160373" cy="311496"/>
    <xdr:sp macro="" textlink="' '!A276">
      <xdr:nvSpPr>
        <xdr:cNvPr id="25" name="Textfeld 24">
          <a:extLst>
            <a:ext uri="{FF2B5EF4-FFF2-40B4-BE49-F238E27FC236}">
              <a16:creationId xmlns:a16="http://schemas.microsoft.com/office/drawing/2014/main" id="{00000000-0008-0000-1900-000019000000}"/>
            </a:ext>
          </a:extLst>
        </xdr:cNvPr>
        <xdr:cNvSpPr txBox="1"/>
      </xdr:nvSpPr>
      <xdr:spPr>
        <a:xfrm>
          <a:off x="1219200" y="11897294"/>
          <a:ext cx="116037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83A8F04D-2197-4039-8C46-B0008972DD21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Low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5</xdr:col>
      <xdr:colOff>41158</xdr:colOff>
      <xdr:row>50</xdr:row>
      <xdr:rowOff>86294</xdr:rowOff>
    </xdr:from>
    <xdr:ext cx="1122423" cy="311496"/>
    <xdr:sp macro="" textlink="' '!A275">
      <xdr:nvSpPr>
        <xdr:cNvPr id="26" name="Textfeld 25">
          <a:extLst>
            <a:ext uri="{FF2B5EF4-FFF2-40B4-BE49-F238E27FC236}">
              <a16:creationId xmlns:a16="http://schemas.microsoft.com/office/drawing/2014/main" id="{00000000-0008-0000-1900-00001A000000}"/>
            </a:ext>
          </a:extLst>
        </xdr:cNvPr>
        <xdr:cNvSpPr txBox="1"/>
      </xdr:nvSpPr>
      <xdr:spPr>
        <a:xfrm>
          <a:off x="4355983" y="11897294"/>
          <a:ext cx="11224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0A47CA1-CBB4-485B-A1D9-78BE76C65FD1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Medium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94506</xdr:colOff>
      <xdr:row>33</xdr:row>
      <xdr:rowOff>129783</xdr:rowOff>
    </xdr:from>
    <xdr:ext cx="311496" cy="967417"/>
    <xdr:sp macro="" textlink="' '!A275">
      <xdr:nvSpPr>
        <xdr:cNvPr id="27" name="Textfeld 26">
          <a:extLst>
            <a:ext uri="{FF2B5EF4-FFF2-40B4-BE49-F238E27FC236}">
              <a16:creationId xmlns:a16="http://schemas.microsoft.com/office/drawing/2014/main" id="{00000000-0008-0000-1900-00001B000000}"/>
            </a:ext>
          </a:extLst>
        </xdr:cNvPr>
        <xdr:cNvSpPr txBox="1"/>
      </xdr:nvSpPr>
      <xdr:spPr>
        <a:xfrm rot="16200000">
          <a:off x="233270" y="8934994"/>
          <a:ext cx="9674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7FE7408E-BD4E-4A7B-8428-C749697BCCA7}" type="TxLink">
            <a:rPr lang="de-CH" sz="14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Medium</a:t>
          </a:fld>
          <a:endParaRPr lang="de-CH" sz="14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7" name="Gruppieren 56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900-00003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1900-00003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9" name="Grafik 5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9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53</xdr:row>
      <xdr:rowOff>66675</xdr:rowOff>
    </xdr:from>
    <xdr:to>
      <xdr:col>0</xdr:col>
      <xdr:colOff>381150</xdr:colOff>
      <xdr:row>55</xdr:row>
      <xdr:rowOff>1615</xdr:rowOff>
    </xdr:to>
    <xdr:grpSp>
      <xdr:nvGrpSpPr>
        <xdr:cNvPr id="60" name="Gruppieren 59">
          <a:hlinkClick xmlns:r="http://schemas.openxmlformats.org/officeDocument/2006/relationships" r:id="rId3" tooltip="to top"/>
          <a:extLst>
            <a:ext uri="{FF2B5EF4-FFF2-40B4-BE49-F238E27FC236}">
              <a16:creationId xmlns:a16="http://schemas.microsoft.com/office/drawing/2014/main" id="{00000000-0008-0000-1900-00003C000000}"/>
            </a:ext>
          </a:extLst>
        </xdr:cNvPr>
        <xdr:cNvGrpSpPr/>
      </xdr:nvGrpSpPr>
      <xdr:grpSpPr>
        <a:xfrm>
          <a:off x="57150" y="12319635"/>
          <a:ext cx="324000" cy="31594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19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19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63" name="Gruppieren 62">
          <a:hlinkClick xmlns:r="http://schemas.openxmlformats.org/officeDocument/2006/relationships" r:id="rId4" tooltip="Graph"/>
          <a:extLst>
            <a:ext uri="{FF2B5EF4-FFF2-40B4-BE49-F238E27FC236}">
              <a16:creationId xmlns:a16="http://schemas.microsoft.com/office/drawing/2014/main" id="{00000000-0008-0000-1900-00003F000000}"/>
            </a:ext>
          </a:extLst>
        </xdr:cNvPr>
        <xdr:cNvGrpSpPr/>
      </xdr:nvGrpSpPr>
      <xdr:grpSpPr>
        <a:xfrm>
          <a:off x="57150" y="906780"/>
          <a:ext cx="324000" cy="325465"/>
          <a:chOff x="12382500" y="215265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1900-00004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5" name="Grafik 64">
            <a:extLst>
              <a:ext uri="{FF2B5EF4-FFF2-40B4-BE49-F238E27FC236}">
                <a16:creationId xmlns:a16="http://schemas.microsoft.com/office/drawing/2014/main" id="{00000000-0008-0000-19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219074</xdr:colOff>
      <xdr:row>21</xdr:row>
      <xdr:rowOff>114300</xdr:rowOff>
    </xdr:from>
    <xdr:to>
      <xdr:col>11</xdr:col>
      <xdr:colOff>238125</xdr:colOff>
      <xdr:row>51</xdr:row>
      <xdr:rowOff>9523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276224</xdr:colOff>
      <xdr:row>1</xdr:row>
      <xdr:rowOff>76200</xdr:rowOff>
    </xdr:from>
    <xdr:to>
      <xdr:col>8</xdr:col>
      <xdr:colOff>456224</xdr:colOff>
      <xdr:row>1</xdr:row>
      <xdr:rowOff>256200</xdr:rowOff>
    </xdr:to>
    <xdr:grpSp>
      <xdr:nvGrpSpPr>
        <xdr:cNvPr id="54" name="Gruppieren 53">
          <a:hlinkClick xmlns:r="http://schemas.openxmlformats.org/officeDocument/2006/relationships" r:id="rId7" tooltip="Help"/>
          <a:extLst>
            <a:ext uri="{FF2B5EF4-FFF2-40B4-BE49-F238E27FC236}">
              <a16:creationId xmlns:a16="http://schemas.microsoft.com/office/drawing/2014/main" id="{00000000-0008-0000-1900-000036000000}"/>
            </a:ext>
          </a:extLst>
        </xdr:cNvPr>
        <xdr:cNvGrpSpPr/>
      </xdr:nvGrpSpPr>
      <xdr:grpSpPr>
        <a:xfrm>
          <a:off x="9145904" y="609600"/>
          <a:ext cx="180000" cy="180000"/>
          <a:chOff x="8105775" y="571500"/>
          <a:chExt cx="172800" cy="172800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1900-00003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Textfeld 55">
            <a:extLst>
              <a:ext uri="{FF2B5EF4-FFF2-40B4-BE49-F238E27FC236}">
                <a16:creationId xmlns:a16="http://schemas.microsoft.com/office/drawing/2014/main" id="{00000000-0008-0000-1900-00003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0</xdr:row>
          <xdr:rowOff>0</xdr:rowOff>
        </xdr:from>
        <xdr:to>
          <xdr:col>8</xdr:col>
          <xdr:colOff>462915</xdr:colOff>
          <xdr:row>0</xdr:row>
          <xdr:rowOff>518160</xdr:rowOff>
        </xdr:to>
        <xdr:pic>
          <xdr:nvPicPr>
            <xdr:cNvPr id="47" name="Grafik 56">
              <a:extLst>
                <a:ext uri="{FF2B5EF4-FFF2-40B4-BE49-F238E27FC236}">
                  <a16:creationId xmlns:a16="http://schemas.microsoft.com/office/drawing/2014/main" id="{00000000-0008-0000-1900-00002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49752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926580" y="0"/>
              <a:ext cx="2165985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2547942</xdr:colOff>
      <xdr:row>8</xdr:row>
      <xdr:rowOff>100014</xdr:rowOff>
    </xdr:from>
    <xdr:to>
      <xdr:col>2</xdr:col>
      <xdr:colOff>3224215</xdr:colOff>
      <xdr:row>17</xdr:row>
      <xdr:rowOff>71438</xdr:rowOff>
    </xdr:to>
    <xdr:grpSp>
      <xdr:nvGrpSpPr>
        <xdr:cNvPr id="11" name="Gruppieren 11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GrpSpPr/>
      </xdr:nvGrpSpPr>
      <xdr:grpSpPr>
        <a:xfrm rot="16200000">
          <a:off x="2934657" y="2151699"/>
          <a:ext cx="1411604" cy="676273"/>
          <a:chOff x="1323975" y="1428753"/>
          <a:chExt cx="1428749" cy="676273"/>
        </a:xfrm>
      </xdr:grpSpPr>
      <xdr:sp macro="" textlink="">
        <xdr:nvSpPr>
          <xdr:cNvPr id="12" name="Rechteck 2">
            <a:extLst>
              <a:ext uri="{FF2B5EF4-FFF2-40B4-BE49-F238E27FC236}">
                <a16:creationId xmlns:a16="http://schemas.microsoft.com/office/drawing/2014/main" id="{00000000-0008-0000-1A00-00000C000000}"/>
              </a:ext>
            </a:extLst>
          </xdr:cNvPr>
          <xdr:cNvSpPr>
            <a:spLocks noChangeAspect="1"/>
          </xdr:cNvSpPr>
        </xdr:nvSpPr>
        <xdr:spPr bwMode="auto">
          <a:xfrm>
            <a:off x="1323975" y="1438276"/>
            <a:ext cx="904876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="horz" wrap="square" lIns="0" tIns="0" rIns="0" bIns="0" numCol="1" rtlCol="0" anchor="ctr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t>W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3" name="Rechteck 17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spect="1"/>
          </xdr:cNvSpPr>
        </xdr:nvSpPr>
        <xdr:spPr bwMode="auto">
          <a:xfrm>
            <a:off x="2114549" y="1428753"/>
            <a:ext cx="638175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="horz" wrap="square" lIns="0" tIns="0" rIns="0" bIns="0" numCol="1" rtlCol="0" anchor="ctr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1">
                    <a:lumMod val="60000"/>
                    <a:lumOff val="40000"/>
                  </a:schemeClr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t>S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1028700</xdr:colOff>
      <xdr:row>17</xdr:row>
      <xdr:rowOff>28575</xdr:rowOff>
    </xdr:from>
    <xdr:to>
      <xdr:col>2</xdr:col>
      <xdr:colOff>1771650</xdr:colOff>
      <xdr:row>21</xdr:row>
      <xdr:rowOff>47625</xdr:rowOff>
    </xdr:to>
    <xdr:sp macro="" textlink="">
      <xdr:nvSpPr>
        <xdr:cNvPr id="15" name="Rechteck 4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SpPr>
          <a:spLocks noChangeAspect="1"/>
        </xdr:cNvSpPr>
      </xdr:nvSpPr>
      <xdr:spPr bwMode="auto">
        <a:xfrm>
          <a:off x="1762125" y="3181350"/>
          <a:ext cx="74295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rPr>
            <a:t>T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4">
                <a:lumMod val="60000"/>
                <a:lumOff val="40000"/>
              </a:schemeClr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1533525</xdr:colOff>
      <xdr:row>17</xdr:row>
      <xdr:rowOff>28575</xdr:rowOff>
    </xdr:from>
    <xdr:to>
      <xdr:col>2</xdr:col>
      <xdr:colOff>2428875</xdr:colOff>
      <xdr:row>21</xdr:row>
      <xdr:rowOff>47625</xdr:rowOff>
    </xdr:to>
    <xdr:sp macro="" textlink="">
      <xdr:nvSpPr>
        <xdr:cNvPr id="16" name="Rechteck 19">
          <a:extLst>
            <a:ext uri="{FF2B5EF4-FFF2-40B4-BE49-F238E27FC236}">
              <a16:creationId xmlns:a16="http://schemas.microsoft.com/office/drawing/2014/main" id="{00000000-0008-0000-1A00-000010000000}"/>
            </a:ext>
          </a:extLst>
        </xdr:cNvPr>
        <xdr:cNvSpPr>
          <a:spLocks noChangeAspect="1"/>
        </xdr:cNvSpPr>
      </xdr:nvSpPr>
      <xdr:spPr bwMode="auto">
        <a:xfrm>
          <a:off x="2266950" y="3181350"/>
          <a:ext cx="89535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rPr>
            <a:t>O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2">
                <a:lumMod val="60000"/>
                <a:lumOff val="40000"/>
              </a:schemeClr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9</xdr:col>
      <xdr:colOff>47625</xdr:colOff>
      <xdr:row>3</xdr:row>
      <xdr:rowOff>28575</xdr:rowOff>
    </xdr:from>
    <xdr:to>
      <xdr:col>9</xdr:col>
      <xdr:colOff>226815</xdr:colOff>
      <xdr:row>3</xdr:row>
      <xdr:rowOff>208575</xdr:rowOff>
    </xdr:to>
    <xdr:grpSp>
      <xdr:nvGrpSpPr>
        <xdr:cNvPr id="20" name="Gruppieren 24">
          <a:hlinkClick xmlns:r="http://schemas.openxmlformats.org/officeDocument/2006/relationships" r:id="rId1" tooltip="SWOT"/>
          <a:extLst>
            <a:ext uri="{FF2B5EF4-FFF2-40B4-BE49-F238E27FC236}">
              <a16:creationId xmlns:a16="http://schemas.microsoft.com/office/drawing/2014/main" id="{00000000-0008-0000-1A00-000014000000}"/>
            </a:ext>
          </a:extLst>
        </xdr:cNvPr>
        <xdr:cNvGrpSpPr>
          <a:grpSpLocks noChangeAspect="1"/>
        </xdr:cNvGrpSpPr>
      </xdr:nvGrpSpPr>
      <xdr:grpSpPr>
        <a:xfrm>
          <a:off x="8841105" y="828675"/>
          <a:ext cx="179190" cy="180000"/>
          <a:chOff x="12020550" y="2171700"/>
          <a:chExt cx="324000" cy="325465"/>
        </a:xfrm>
      </xdr:grpSpPr>
      <xdr:sp macro="" textlink="">
        <xdr:nvSpPr>
          <xdr:cNvPr id="21" name="Rechteck 25">
            <a:extLst>
              <a:ext uri="{FF2B5EF4-FFF2-40B4-BE49-F238E27FC236}">
                <a16:creationId xmlns:a16="http://schemas.microsoft.com/office/drawing/2014/main" id="{00000000-0008-0000-1A00-000015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2" name="Pfeil nach rechts 26">
            <a:extLst>
              <a:ext uri="{FF2B5EF4-FFF2-40B4-BE49-F238E27FC236}">
                <a16:creationId xmlns:a16="http://schemas.microsoft.com/office/drawing/2014/main" id="{00000000-0008-0000-1A00-000016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5</xdr:col>
      <xdr:colOff>47625</xdr:colOff>
      <xdr:row>3</xdr:row>
      <xdr:rowOff>28575</xdr:rowOff>
    </xdr:from>
    <xdr:to>
      <xdr:col>5</xdr:col>
      <xdr:colOff>226815</xdr:colOff>
      <xdr:row>3</xdr:row>
      <xdr:rowOff>208575</xdr:rowOff>
    </xdr:to>
    <xdr:grpSp>
      <xdr:nvGrpSpPr>
        <xdr:cNvPr id="30" name="Gruppieren 24">
          <a:hlinkClick xmlns:r="http://schemas.openxmlformats.org/officeDocument/2006/relationships" r:id="rId2" tooltip="SWOT"/>
          <a:extLst>
            <a:ext uri="{FF2B5EF4-FFF2-40B4-BE49-F238E27FC236}">
              <a16:creationId xmlns:a16="http://schemas.microsoft.com/office/drawing/2014/main" id="{00000000-0008-0000-1A00-00001E000000}"/>
            </a:ext>
          </a:extLst>
        </xdr:cNvPr>
        <xdr:cNvGrpSpPr>
          <a:grpSpLocks noChangeAspect="1"/>
        </xdr:cNvGrpSpPr>
      </xdr:nvGrpSpPr>
      <xdr:grpSpPr>
        <a:xfrm>
          <a:off x="4680585" y="828675"/>
          <a:ext cx="179190" cy="180000"/>
          <a:chOff x="12020550" y="2171700"/>
          <a:chExt cx="324000" cy="325465"/>
        </a:xfrm>
      </xdr:grpSpPr>
      <xdr:sp macro="" textlink="">
        <xdr:nvSpPr>
          <xdr:cNvPr id="31" name="Rechteck 25">
            <a:extLst>
              <a:ext uri="{FF2B5EF4-FFF2-40B4-BE49-F238E27FC236}">
                <a16:creationId xmlns:a16="http://schemas.microsoft.com/office/drawing/2014/main" id="{00000000-0008-0000-1A00-00001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2" name="Pfeil nach rechts 26">
            <a:extLst>
              <a:ext uri="{FF2B5EF4-FFF2-40B4-BE49-F238E27FC236}">
                <a16:creationId xmlns:a16="http://schemas.microsoft.com/office/drawing/2014/main" id="{00000000-0008-0000-1A00-00002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1</xdr:col>
      <xdr:colOff>42861</xdr:colOff>
      <xdr:row>25</xdr:row>
      <xdr:rowOff>33338</xdr:rowOff>
    </xdr:from>
    <xdr:to>
      <xdr:col>1</xdr:col>
      <xdr:colOff>222051</xdr:colOff>
      <xdr:row>25</xdr:row>
      <xdr:rowOff>213338</xdr:rowOff>
    </xdr:to>
    <xdr:grpSp>
      <xdr:nvGrpSpPr>
        <xdr:cNvPr id="33" name="Gruppieren 24">
          <a:hlinkClick xmlns:r="http://schemas.openxmlformats.org/officeDocument/2006/relationships" r:id="rId3" tooltip="SWOT"/>
          <a:extLst>
            <a:ext uri="{FF2B5EF4-FFF2-40B4-BE49-F238E27FC236}">
              <a16:creationId xmlns:a16="http://schemas.microsoft.com/office/drawing/2014/main" id="{00000000-0008-0000-1A00-000021000000}"/>
            </a:ext>
          </a:extLst>
        </xdr:cNvPr>
        <xdr:cNvGrpSpPr>
          <a:grpSpLocks noChangeAspect="1"/>
        </xdr:cNvGrpSpPr>
      </xdr:nvGrpSpPr>
      <xdr:grpSpPr>
        <a:xfrm>
          <a:off x="522921" y="4353878"/>
          <a:ext cx="179190" cy="180000"/>
          <a:chOff x="12020550" y="2171700"/>
          <a:chExt cx="324000" cy="325465"/>
        </a:xfrm>
      </xdr:grpSpPr>
      <xdr:sp macro="" textlink="">
        <xdr:nvSpPr>
          <xdr:cNvPr id="34" name="Rechteck 25">
            <a:extLst>
              <a:ext uri="{FF2B5EF4-FFF2-40B4-BE49-F238E27FC236}">
                <a16:creationId xmlns:a16="http://schemas.microsoft.com/office/drawing/2014/main" id="{00000000-0008-0000-1A00-000022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" name="Pfeil nach rechts 26">
            <a:extLst>
              <a:ext uri="{FF2B5EF4-FFF2-40B4-BE49-F238E27FC236}">
                <a16:creationId xmlns:a16="http://schemas.microsoft.com/office/drawing/2014/main" id="{00000000-0008-0000-1A00-000023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42861</xdr:colOff>
      <xdr:row>48</xdr:row>
      <xdr:rowOff>33337</xdr:rowOff>
    </xdr:from>
    <xdr:to>
      <xdr:col>1</xdr:col>
      <xdr:colOff>222051</xdr:colOff>
      <xdr:row>48</xdr:row>
      <xdr:rowOff>213337</xdr:rowOff>
    </xdr:to>
    <xdr:grpSp>
      <xdr:nvGrpSpPr>
        <xdr:cNvPr id="36" name="Gruppieren 24">
          <a:hlinkClick xmlns:r="http://schemas.openxmlformats.org/officeDocument/2006/relationships" r:id="rId4" tooltip="SWOT"/>
          <a:extLst>
            <a:ext uri="{FF2B5EF4-FFF2-40B4-BE49-F238E27FC236}">
              <a16:creationId xmlns:a16="http://schemas.microsoft.com/office/drawing/2014/main" id="{00000000-0008-0000-1A00-000024000000}"/>
            </a:ext>
          </a:extLst>
        </xdr:cNvPr>
        <xdr:cNvGrpSpPr>
          <a:grpSpLocks noChangeAspect="1"/>
        </xdr:cNvGrpSpPr>
      </xdr:nvGrpSpPr>
      <xdr:grpSpPr>
        <a:xfrm>
          <a:off x="522921" y="8163877"/>
          <a:ext cx="179190" cy="180000"/>
          <a:chOff x="12020550" y="2171700"/>
          <a:chExt cx="324000" cy="325465"/>
        </a:xfrm>
      </xdr:grpSpPr>
      <xdr:sp macro="" textlink="">
        <xdr:nvSpPr>
          <xdr:cNvPr id="37" name="Rechteck 25">
            <a:extLst>
              <a:ext uri="{FF2B5EF4-FFF2-40B4-BE49-F238E27FC236}">
                <a16:creationId xmlns:a16="http://schemas.microsoft.com/office/drawing/2014/main" id="{00000000-0008-0000-1A00-000025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Pfeil nach rechts 26">
            <a:extLst>
              <a:ext uri="{FF2B5EF4-FFF2-40B4-BE49-F238E27FC236}">
                <a16:creationId xmlns:a16="http://schemas.microsoft.com/office/drawing/2014/main" id="{00000000-0008-0000-1A00-000026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133350</xdr:rowOff>
    </xdr:from>
    <xdr:to>
      <xdr:col>0</xdr:col>
      <xdr:colOff>381150</xdr:colOff>
      <xdr:row>0</xdr:row>
      <xdr:rowOff>458815</xdr:rowOff>
    </xdr:to>
    <xdr:grpSp>
      <xdr:nvGrpSpPr>
        <xdr:cNvPr id="42" name="Gruppieren 41">
          <a:hlinkClick xmlns:r="http://schemas.openxmlformats.org/officeDocument/2006/relationships" r:id="rId5" tooltip="Home"/>
          <a:extLst>
            <a:ext uri="{FF2B5EF4-FFF2-40B4-BE49-F238E27FC236}">
              <a16:creationId xmlns:a16="http://schemas.microsoft.com/office/drawing/2014/main" id="{00000000-0008-0000-1A00-00002A000000}"/>
            </a:ext>
          </a:extLst>
        </xdr:cNvPr>
        <xdr:cNvGrpSpPr/>
      </xdr:nvGrpSpPr>
      <xdr:grpSpPr>
        <a:xfrm>
          <a:off x="57150" y="133350"/>
          <a:ext cx="324000" cy="325465"/>
          <a:chOff x="12729063" y="1298331"/>
          <a:chExt cx="324000" cy="323267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1A00-00002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44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A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2</xdr:row>
      <xdr:rowOff>52577</xdr:rowOff>
    </xdr:from>
    <xdr:to>
      <xdr:col>2</xdr:col>
      <xdr:colOff>669506</xdr:colOff>
      <xdr:row>3</xdr:row>
      <xdr:rowOff>128927</xdr:rowOff>
    </xdr:to>
    <xdr:grpSp>
      <xdr:nvGrpSpPr>
        <xdr:cNvPr id="2" name="Group 1">
          <a:hlinkClick xmlns:r="http://schemas.openxmlformats.org/officeDocument/2006/relationships" r:id="rId7" tooltip="Vision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66675" y="608837"/>
          <a:ext cx="1357211" cy="320190"/>
          <a:chOff x="76501" y="609790"/>
          <a:chExt cx="1388644" cy="324000"/>
        </a:xfrm>
      </xdr:grpSpPr>
      <xdr:grpSp>
        <xdr:nvGrpSpPr>
          <xdr:cNvPr id="45" name="Gruppieren 23">
            <a:extLst>
              <a:ext uri="{FF2B5EF4-FFF2-40B4-BE49-F238E27FC236}">
                <a16:creationId xmlns:a16="http://schemas.microsoft.com/office/drawing/2014/main" id="{00000000-0008-0000-1A00-00002D000000}"/>
              </a:ext>
            </a:extLst>
          </xdr:cNvPr>
          <xdr:cNvGrpSpPr/>
        </xdr:nvGrpSpPr>
        <xdr:grpSpPr>
          <a:xfrm>
            <a:off x="76501" y="609790"/>
            <a:ext cx="324000" cy="324000"/>
            <a:chOff x="12020550" y="2171700"/>
            <a:chExt cx="324000" cy="325465"/>
          </a:xfrm>
        </xdr:grpSpPr>
        <xdr:sp macro="" textlink="">
          <xdr:nvSpPr>
            <xdr:cNvPr id="46" name="Rechteck 24">
              <a:extLst>
                <a:ext uri="{FF2B5EF4-FFF2-40B4-BE49-F238E27FC236}">
                  <a16:creationId xmlns:a16="http://schemas.microsoft.com/office/drawing/2014/main" id="{00000000-0008-0000-1A00-00002E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47" name="Pfeil nach rechts 36">
              <a:extLst>
                <a:ext uri="{FF2B5EF4-FFF2-40B4-BE49-F238E27FC236}">
                  <a16:creationId xmlns:a16="http://schemas.microsoft.com/office/drawing/2014/main" id="{00000000-0008-0000-1A00-00002F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</xdr:grpSp>
      <xdr:sp macro="" textlink="' '!A41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 txBox="1"/>
        </xdr:nvSpPr>
        <xdr:spPr>
          <a:xfrm>
            <a:off x="400765" y="624902"/>
            <a:ext cx="1064380" cy="2937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9626E4-8280-47BD-81C0-D10F38A77A0D}" type="TxLink">
              <a:rPr lang="en-US" sz="11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Vision / Mission</a:t>
            </a:fld>
            <a:endParaRPr lang="fr-CH" sz="110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66675</xdr:colOff>
      <xdr:row>3</xdr:row>
      <xdr:rowOff>225581</xdr:rowOff>
    </xdr:from>
    <xdr:to>
      <xdr:col>2</xdr:col>
      <xdr:colOff>279514</xdr:colOff>
      <xdr:row>5</xdr:row>
      <xdr:rowOff>141471</xdr:rowOff>
    </xdr:to>
    <xdr:grpSp>
      <xdr:nvGrpSpPr>
        <xdr:cNvPr id="3" name="Gruppieren 2">
          <a:hlinkClick xmlns:r="http://schemas.openxmlformats.org/officeDocument/2006/relationships" r:id="rId8" tooltip="Risks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pSpPr/>
      </xdr:nvGrpSpPr>
      <xdr:grpSpPr>
        <a:xfrm>
          <a:off x="66675" y="1025681"/>
          <a:ext cx="967219" cy="319750"/>
          <a:chOff x="57150" y="1047750"/>
          <a:chExt cx="946264" cy="325465"/>
        </a:xfrm>
      </xdr:grpSpPr>
      <xdr:grpSp>
        <xdr:nvGrpSpPr>
          <xdr:cNvPr id="49" name="Gruppieren 23">
            <a:extLst>
              <a:ext uri="{FF2B5EF4-FFF2-40B4-BE49-F238E27FC236}">
                <a16:creationId xmlns:a16="http://schemas.microsoft.com/office/drawing/2014/main" id="{00000000-0008-0000-1A00-000031000000}"/>
              </a:ext>
            </a:extLst>
          </xdr:cNvPr>
          <xdr:cNvGrpSpPr/>
        </xdr:nvGrpSpPr>
        <xdr:grpSpPr>
          <a:xfrm>
            <a:off x="57150" y="1047750"/>
            <a:ext cx="324000" cy="325465"/>
            <a:chOff x="12020550" y="2171700"/>
            <a:chExt cx="324000" cy="325465"/>
          </a:xfrm>
        </xdr:grpSpPr>
        <xdr:sp macro="" textlink="">
          <xdr:nvSpPr>
            <xdr:cNvPr id="51" name="Rechteck 24">
              <a:extLst>
                <a:ext uri="{FF2B5EF4-FFF2-40B4-BE49-F238E27FC236}">
                  <a16:creationId xmlns:a16="http://schemas.microsoft.com/office/drawing/2014/main" id="{00000000-0008-0000-1A00-000033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52" name="Pfeil nach rechts 36">
              <a:extLst>
                <a:ext uri="{FF2B5EF4-FFF2-40B4-BE49-F238E27FC236}">
                  <a16:creationId xmlns:a16="http://schemas.microsoft.com/office/drawing/2014/main" id="{00000000-0008-0000-1A00-000034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</xdr:grpSp>
      <xdr:sp macro="" textlink="' '!A282">
        <xdr:nvSpPr>
          <xdr:cNvPr id="50" name="Textfeld 49">
            <a:extLst>
              <a:ext uri="{FF2B5EF4-FFF2-40B4-BE49-F238E27FC236}">
                <a16:creationId xmlns:a16="http://schemas.microsoft.com/office/drawing/2014/main" id="{00000000-0008-0000-1A00-000032000000}"/>
              </a:ext>
            </a:extLst>
          </xdr:cNvPr>
          <xdr:cNvSpPr txBox="1"/>
        </xdr:nvSpPr>
        <xdr:spPr>
          <a:xfrm>
            <a:off x="381000" y="1078202"/>
            <a:ext cx="622414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2B4C94DE-DF2F-450D-9B19-F45914150D8C}" type="TxLink">
              <a:rPr lang="en-US" sz="11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Risks</a:t>
            </a:fld>
            <a:endParaRPr lang="fr-CH" sz="110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11</xdr:col>
      <xdr:colOff>85725</xdr:colOff>
      <xdr:row>2</xdr:row>
      <xdr:rowOff>38100</xdr:rowOff>
    </xdr:from>
    <xdr:to>
      <xdr:col>11</xdr:col>
      <xdr:colOff>265725</xdr:colOff>
      <xdr:row>2</xdr:row>
      <xdr:rowOff>218100</xdr:rowOff>
    </xdr:to>
    <xdr:grpSp>
      <xdr:nvGrpSpPr>
        <xdr:cNvPr id="53" name="Gruppieren 52">
          <a:hlinkClick xmlns:r="http://schemas.openxmlformats.org/officeDocument/2006/relationships" r:id="rId9" tooltip="Help"/>
          <a:extLst>
            <a:ext uri="{FF2B5EF4-FFF2-40B4-BE49-F238E27FC236}">
              <a16:creationId xmlns:a16="http://schemas.microsoft.com/office/drawing/2014/main" id="{00000000-0008-0000-1A00-000035000000}"/>
            </a:ext>
          </a:extLst>
        </xdr:cNvPr>
        <xdr:cNvGrpSpPr/>
      </xdr:nvGrpSpPr>
      <xdr:grpSpPr>
        <a:xfrm>
          <a:off x="12681585" y="594360"/>
          <a:ext cx="180000" cy="180000"/>
          <a:chOff x="8105775" y="571500"/>
          <a:chExt cx="172800" cy="172800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1A00-00003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5" name="Textfeld 54">
            <a:extLst>
              <a:ext uri="{FF2B5EF4-FFF2-40B4-BE49-F238E27FC236}">
                <a16:creationId xmlns:a16="http://schemas.microsoft.com/office/drawing/2014/main" id="{00000000-0008-0000-1A00-00003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absolute">
    <xdr:from>
      <xdr:col>10</xdr:col>
      <xdr:colOff>2981325</xdr:colOff>
      <xdr:row>2</xdr:row>
      <xdr:rowOff>38100</xdr:rowOff>
    </xdr:from>
    <xdr:to>
      <xdr:col>10</xdr:col>
      <xdr:colOff>3161325</xdr:colOff>
      <xdr:row>2</xdr:row>
      <xdr:rowOff>218100</xdr:rowOff>
    </xdr:to>
    <xdr:sp macro="[0]!Register_ein" textlink="">
      <xdr:nvSpPr>
        <xdr:cNvPr id="56" name="Rechteck 55">
          <a:extLst>
            <a:ext uri="{FF2B5EF4-FFF2-40B4-BE49-F238E27FC236}">
              <a16:creationId xmlns:a16="http://schemas.microsoft.com/office/drawing/2014/main" id="{00000000-0008-0000-1A00-000038000000}"/>
            </a:ext>
          </a:extLst>
        </xdr:cNvPr>
        <xdr:cNvSpPr>
          <a:spLocks/>
        </xdr:cNvSpPr>
      </xdr:nvSpPr>
      <xdr:spPr>
        <a:xfrm>
          <a:off x="11820525" y="590550"/>
          <a:ext cx="18000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+</a:t>
          </a:r>
        </a:p>
      </xdr:txBody>
    </xdr:sp>
    <xdr:clientData fPrintsWithSheet="0"/>
  </xdr:twoCellAnchor>
  <xdr:twoCellAnchor editAs="absolute">
    <xdr:from>
      <xdr:col>10</xdr:col>
      <xdr:colOff>3187065</xdr:colOff>
      <xdr:row>2</xdr:row>
      <xdr:rowOff>38100</xdr:rowOff>
    </xdr:from>
    <xdr:to>
      <xdr:col>10</xdr:col>
      <xdr:colOff>3366255</xdr:colOff>
      <xdr:row>2</xdr:row>
      <xdr:rowOff>218100</xdr:rowOff>
    </xdr:to>
    <xdr:sp macro="[0]!Register_aus" textlink="">
      <xdr:nvSpPr>
        <xdr:cNvPr id="57" name="Rechteck 56">
          <a:extLst>
            <a:ext uri="{FF2B5EF4-FFF2-40B4-BE49-F238E27FC236}">
              <a16:creationId xmlns:a16="http://schemas.microsoft.com/office/drawing/2014/main" id="{00000000-0008-0000-1A00-000039000000}"/>
            </a:ext>
          </a:extLst>
        </xdr:cNvPr>
        <xdr:cNvSpPr>
          <a:spLocks noChangeAspect="1"/>
        </xdr:cNvSpPr>
      </xdr:nvSpPr>
      <xdr:spPr>
        <a:xfrm>
          <a:off x="12026265" y="590550"/>
          <a:ext cx="17919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-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1514475</xdr:colOff>
          <xdr:row>0</xdr:row>
          <xdr:rowOff>19050</xdr:rowOff>
        </xdr:from>
        <xdr:to>
          <xdr:col>11</xdr:col>
          <xdr:colOff>270510</xdr:colOff>
          <xdr:row>0</xdr:row>
          <xdr:rowOff>537210</xdr:rowOff>
        </xdr:to>
        <xdr:pic>
          <xdr:nvPicPr>
            <xdr:cNvPr id="39" name="Grafik 56">
              <a:extLst>
                <a:ext uri="{FF2B5EF4-FFF2-40B4-BE49-F238E27FC236}">
                  <a16:creationId xmlns:a16="http://schemas.microsoft.com/office/drawing/2014/main" id="{00000000-0008-0000-1A00-00002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83484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10353675" y="19050"/>
              <a:ext cx="2165985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66675</xdr:colOff>
      <xdr:row>6</xdr:row>
      <xdr:rowOff>76200</xdr:rowOff>
    </xdr:from>
    <xdr:to>
      <xdr:col>2</xdr:col>
      <xdr:colOff>771524</xdr:colOff>
      <xdr:row>8</xdr:row>
      <xdr:rowOff>77815</xdr:rowOff>
    </xdr:to>
    <xdr:grpSp>
      <xdr:nvGrpSpPr>
        <xdr:cNvPr id="4" name="Gruppieren 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/>
      </xdr:nvGrpSpPr>
      <xdr:grpSpPr>
        <a:xfrm>
          <a:off x="66675" y="1440180"/>
          <a:ext cx="1459229" cy="321655"/>
          <a:chOff x="66675" y="1447800"/>
          <a:chExt cx="1438274" cy="325465"/>
        </a:xfrm>
      </xdr:grpSpPr>
      <xdr:grpSp>
        <xdr:nvGrpSpPr>
          <xdr:cNvPr id="41" name="Gruppieren 23">
            <a:extLst>
              <a:ext uri="{FF2B5EF4-FFF2-40B4-BE49-F238E27FC236}">
                <a16:creationId xmlns:a16="http://schemas.microsoft.com/office/drawing/2014/main" id="{00000000-0008-0000-1A00-000029000000}"/>
              </a:ext>
            </a:extLst>
          </xdr:cNvPr>
          <xdr:cNvGrpSpPr/>
        </xdr:nvGrpSpPr>
        <xdr:grpSpPr>
          <a:xfrm>
            <a:off x="66675" y="1447800"/>
            <a:ext cx="324000" cy="325465"/>
            <a:chOff x="12020550" y="2171700"/>
            <a:chExt cx="324000" cy="325465"/>
          </a:xfrm>
        </xdr:grpSpPr>
        <xdr:sp macro="" textlink="">
          <xdr:nvSpPr>
            <xdr:cNvPr id="58" name="Rechteck 24">
              <a:extLst>
                <a:ext uri="{FF2B5EF4-FFF2-40B4-BE49-F238E27FC236}">
                  <a16:creationId xmlns:a16="http://schemas.microsoft.com/office/drawing/2014/main" id="{00000000-0008-0000-1A00-00003A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59" name="Pfeil nach rechts 36">
              <a:extLst>
                <a:ext uri="{FF2B5EF4-FFF2-40B4-BE49-F238E27FC236}">
                  <a16:creationId xmlns:a16="http://schemas.microsoft.com/office/drawing/2014/main" id="{00000000-0008-0000-1A00-00003B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</xdr:grpSp>
      <xdr:sp macro="" textlink="' '!A83">
        <xdr:nvSpPr>
          <xdr:cNvPr id="48" name="Textfeld 47">
            <a:extLst>
              <a:ext uri="{FF2B5EF4-FFF2-40B4-BE49-F238E27FC236}">
                <a16:creationId xmlns:a16="http://schemas.microsoft.com/office/drawing/2014/main" id="{00000000-0008-0000-1A00-000030000000}"/>
              </a:ext>
            </a:extLst>
          </xdr:cNvPr>
          <xdr:cNvSpPr txBox="1"/>
        </xdr:nvSpPr>
        <xdr:spPr>
          <a:xfrm>
            <a:off x="390524" y="1478252"/>
            <a:ext cx="1114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B2EA294-9E68-450D-97C0-4CDC51326A3D}" type="TxLink">
              <a:rPr lang="en-US" sz="10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/>
              <a:t>Trends</a:t>
            </a:fld>
            <a:endParaRPr lang="fr-CH" sz="110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100963</xdr:colOff>
      <xdr:row>0</xdr:row>
      <xdr:rowOff>438150</xdr:rowOff>
    </xdr:from>
    <xdr:to>
      <xdr:col>7</xdr:col>
      <xdr:colOff>347038</xdr:colOff>
      <xdr:row>22</xdr:row>
      <xdr:rowOff>278325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285750</xdr:colOff>
      <xdr:row>1</xdr:row>
      <xdr:rowOff>57150</xdr:rowOff>
    </xdr:from>
    <xdr:to>
      <xdr:col>7</xdr:col>
      <xdr:colOff>458550</xdr:colOff>
      <xdr:row>1</xdr:row>
      <xdr:rowOff>229950</xdr:rowOff>
    </xdr:to>
    <xdr:grpSp>
      <xdr:nvGrpSpPr>
        <xdr:cNvPr id="13" name="Gruppieren 12">
          <a:hlinkClick xmlns:r="http://schemas.openxmlformats.org/officeDocument/2006/relationships" r:id="rId2" tooltip="Help"/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GrpSpPr/>
      </xdr:nvGrpSpPr>
      <xdr:grpSpPr>
        <a:xfrm>
          <a:off x="8294370" y="590550"/>
          <a:ext cx="172800" cy="1728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1B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1B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6" name="Gruppieren 15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1B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8" name="Grafik 1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B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0</xdr:rowOff>
        </xdr:from>
        <xdr:to>
          <xdr:col>7</xdr:col>
          <xdr:colOff>462915</xdr:colOff>
          <xdr:row>0</xdr:row>
          <xdr:rowOff>518160</xdr:rowOff>
        </xdr:to>
        <xdr:pic>
          <xdr:nvPicPr>
            <xdr:cNvPr id="9" name="Grafik 56">
              <a:extLst>
                <a:ext uri="{FF2B5EF4-FFF2-40B4-BE49-F238E27FC236}">
                  <a16:creationId xmlns:a16="http://schemas.microsoft.com/office/drawing/2014/main" id="{00000000-0008-0000-1B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51795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25602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24</xdr:row>
      <xdr:rowOff>0</xdr:rowOff>
    </xdr:from>
    <xdr:to>
      <xdr:col>0</xdr:col>
      <xdr:colOff>381150</xdr:colOff>
      <xdr:row>25</xdr:row>
      <xdr:rowOff>30190</xdr:rowOff>
    </xdr:to>
    <xdr:sp macro="" textlink="">
      <xdr:nvSpPr>
        <xdr:cNvPr id="10" name="Rechteck 27">
          <a:hlinkClick xmlns:r="http://schemas.openxmlformats.org/officeDocument/2006/relationships" r:id="rId6" tooltip="Business Model"/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SpPr>
          <a:spLocks noChangeAspect="1"/>
        </xdr:cNvSpPr>
      </xdr:nvSpPr>
      <xdr:spPr>
        <a:xfrm>
          <a:off x="57150" y="528637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142875</xdr:rowOff>
    </xdr:from>
    <xdr:to>
      <xdr:col>7</xdr:col>
      <xdr:colOff>276225</xdr:colOff>
      <xdr:row>23</xdr:row>
      <xdr:rowOff>161925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16" name="Gruppieren 15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C00-000010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1C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1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C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7</xdr:col>
      <xdr:colOff>257175</xdr:colOff>
      <xdr:row>1</xdr:row>
      <xdr:rowOff>47625</xdr:rowOff>
    </xdr:from>
    <xdr:to>
      <xdr:col>7</xdr:col>
      <xdr:colOff>429975</xdr:colOff>
      <xdr:row>1</xdr:row>
      <xdr:rowOff>220425</xdr:rowOff>
    </xdr:to>
    <xdr:grpSp>
      <xdr:nvGrpSpPr>
        <xdr:cNvPr id="9" name="Gruppieren 8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GrpSpPr/>
      </xdr:nvGrpSpPr>
      <xdr:grpSpPr>
        <a:xfrm>
          <a:off x="8235315" y="581025"/>
          <a:ext cx="172800" cy="172800"/>
          <a:chOff x="8105775" y="571500"/>
          <a:chExt cx="172800" cy="172800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C00-00000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1" name="Textfeld 10">
            <a:extLst>
              <a:ext uri="{FF2B5EF4-FFF2-40B4-BE49-F238E27FC236}">
                <a16:creationId xmlns:a16="http://schemas.microsoft.com/office/drawing/2014/main" id="{00000000-0008-0000-1C00-00000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0</xdr:row>
          <xdr:rowOff>0</xdr:rowOff>
        </xdr:from>
        <xdr:to>
          <xdr:col>8</xdr:col>
          <xdr:colOff>0</xdr:colOff>
          <xdr:row>0</xdr:row>
          <xdr:rowOff>518160</xdr:rowOff>
        </xdr:to>
        <xdr:pic>
          <xdr:nvPicPr>
            <xdr:cNvPr id="12" name="Grafik 56">
              <a:extLst>
                <a:ext uri="{FF2B5EF4-FFF2-40B4-BE49-F238E27FC236}">
                  <a16:creationId xmlns:a16="http://schemas.microsoft.com/office/drawing/2014/main" id="{00000000-0008-0000-1C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5281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23316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66675</xdr:colOff>
      <xdr:row>24</xdr:row>
      <xdr:rowOff>0</xdr:rowOff>
    </xdr:from>
    <xdr:to>
      <xdr:col>0</xdr:col>
      <xdr:colOff>390675</xdr:colOff>
      <xdr:row>25</xdr:row>
      <xdr:rowOff>30190</xdr:rowOff>
    </xdr:to>
    <xdr:sp macro="" textlink="">
      <xdr:nvSpPr>
        <xdr:cNvPr id="13" name="Rechteck 27">
          <a:hlinkClick xmlns:r="http://schemas.openxmlformats.org/officeDocument/2006/relationships" r:id="rId6" tooltip="Business Model"/>
          <a:extLst>
            <a:ext uri="{FF2B5EF4-FFF2-40B4-BE49-F238E27FC236}">
              <a16:creationId xmlns:a16="http://schemas.microsoft.com/office/drawing/2014/main" id="{00000000-0008-0000-1C00-00000D000000}"/>
            </a:ext>
          </a:extLst>
        </xdr:cNvPr>
        <xdr:cNvSpPr>
          <a:spLocks noChangeAspect="1"/>
        </xdr:cNvSpPr>
      </xdr:nvSpPr>
      <xdr:spPr>
        <a:xfrm>
          <a:off x="66675" y="5267325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05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+mn-cs"/>
            </a:rPr>
            <a:t>BM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758190</xdr:colOff>
      <xdr:row>2</xdr:row>
      <xdr:rowOff>47625</xdr:rowOff>
    </xdr:from>
    <xdr:to>
      <xdr:col>7</xdr:col>
      <xdr:colOff>930990</xdr:colOff>
      <xdr:row>2</xdr:row>
      <xdr:rowOff>220425</xdr:rowOff>
    </xdr:to>
    <xdr:grpSp>
      <xdr:nvGrpSpPr>
        <xdr:cNvPr id="21" name="Gruppieren 2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D00-000015000000}"/>
            </a:ext>
          </a:extLst>
        </xdr:cNvPr>
        <xdr:cNvGrpSpPr/>
      </xdr:nvGrpSpPr>
      <xdr:grpSpPr>
        <a:xfrm>
          <a:off x="9848850" y="588645"/>
          <a:ext cx="172800" cy="172800"/>
          <a:chOff x="8105775" y="571500"/>
          <a:chExt cx="172800" cy="172800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1D00-00001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1D00-00001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0" name="Gruppieren 29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D00-00001E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1" name="Rechteck 30">
            <a:extLst>
              <a:ext uri="{FF2B5EF4-FFF2-40B4-BE49-F238E27FC236}">
                <a16:creationId xmlns:a16="http://schemas.microsoft.com/office/drawing/2014/main" id="{00000000-0008-0000-1D00-00001F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2" name="Grafik 3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D00-00002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26</xdr:row>
      <xdr:rowOff>161925</xdr:rowOff>
    </xdr:from>
    <xdr:to>
      <xdr:col>0</xdr:col>
      <xdr:colOff>381150</xdr:colOff>
      <xdr:row>28</xdr:row>
      <xdr:rowOff>30190</xdr:rowOff>
    </xdr:to>
    <xdr:grpSp>
      <xdr:nvGrpSpPr>
        <xdr:cNvPr id="33" name="Gruppieren 32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1D00-000021000000}"/>
            </a:ext>
          </a:extLst>
        </xdr:cNvPr>
        <xdr:cNvGrpSpPr/>
      </xdr:nvGrpSpPr>
      <xdr:grpSpPr>
        <a:xfrm>
          <a:off x="57150" y="8063865"/>
          <a:ext cx="324000" cy="317845"/>
          <a:chOff x="66675" y="4972050"/>
          <a:chExt cx="324000" cy="325465"/>
        </a:xfrm>
      </xdr:grpSpPr>
      <xdr:sp macro="" textlink="">
        <xdr:nvSpPr>
          <xdr:cNvPr id="34" name="Rechteck 33">
            <a:extLst>
              <a:ext uri="{FF2B5EF4-FFF2-40B4-BE49-F238E27FC236}">
                <a16:creationId xmlns:a16="http://schemas.microsoft.com/office/drawing/2014/main" id="{00000000-0008-0000-1D00-00002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" name="Pfeil nach oben 34">
            <a:extLst>
              <a:ext uri="{FF2B5EF4-FFF2-40B4-BE49-F238E27FC236}">
                <a16:creationId xmlns:a16="http://schemas.microsoft.com/office/drawing/2014/main" id="{00000000-0008-0000-1D00-00002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47</xdr:row>
      <xdr:rowOff>276225</xdr:rowOff>
    </xdr:from>
    <xdr:to>
      <xdr:col>0</xdr:col>
      <xdr:colOff>381150</xdr:colOff>
      <xdr:row>49</xdr:row>
      <xdr:rowOff>11140</xdr:rowOff>
    </xdr:to>
    <xdr:grpSp>
      <xdr:nvGrpSpPr>
        <xdr:cNvPr id="36" name="Gruppieren 35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1D00-000024000000}"/>
            </a:ext>
          </a:extLst>
        </xdr:cNvPr>
        <xdr:cNvGrpSpPr/>
      </xdr:nvGrpSpPr>
      <xdr:grpSpPr>
        <a:xfrm>
          <a:off x="57150" y="15295245"/>
          <a:ext cx="324000" cy="329275"/>
          <a:chOff x="66675" y="4972050"/>
          <a:chExt cx="324000" cy="325465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1D00-00002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Pfeil nach oben 37">
            <a:extLst>
              <a:ext uri="{FF2B5EF4-FFF2-40B4-BE49-F238E27FC236}">
                <a16:creationId xmlns:a16="http://schemas.microsoft.com/office/drawing/2014/main" id="{00000000-0008-0000-1D00-00002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1280160</xdr:colOff>
          <xdr:row>0</xdr:row>
          <xdr:rowOff>0</xdr:rowOff>
        </xdr:from>
        <xdr:to>
          <xdr:col>7</xdr:col>
          <xdr:colOff>941070</xdr:colOff>
          <xdr:row>0</xdr:row>
          <xdr:rowOff>518160</xdr:rowOff>
        </xdr:to>
        <xdr:pic>
          <xdr:nvPicPr>
            <xdr:cNvPr id="14" name="Grafik 56">
              <a:extLst>
                <a:ext uri="{FF2B5EF4-FFF2-40B4-BE49-F238E27FC236}">
                  <a16:creationId xmlns:a16="http://schemas.microsoft.com/office/drawing/2014/main" id="{00000000-0008-0000-1D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7" spid="_x0000_s453844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82574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76199</xdr:colOff>
          <xdr:row>2</xdr:row>
          <xdr:rowOff>569311</xdr:rowOff>
        </xdr:from>
        <xdr:to>
          <xdr:col>7</xdr:col>
          <xdr:colOff>2419349</xdr:colOff>
          <xdr:row>34</xdr:row>
          <xdr:rowOff>114303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1E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50:$I$61" spid="_x0000_s494959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499090" y="3937495"/>
              <a:ext cx="7612667" cy="2343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50</xdr:row>
      <xdr:rowOff>14287</xdr:rowOff>
    </xdr:from>
    <xdr:to>
      <xdr:col>9</xdr:col>
      <xdr:colOff>0</xdr:colOff>
      <xdr:row>59</xdr:row>
      <xdr:rowOff>133350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54</xdr:row>
      <xdr:rowOff>95250</xdr:rowOff>
    </xdr:from>
    <xdr:to>
      <xdr:col>9</xdr:col>
      <xdr:colOff>0</xdr:colOff>
      <xdr:row>54</xdr:row>
      <xdr:rowOff>95250</xdr:rowOff>
    </xdr:to>
    <xdr:cxnSp macro="">
      <xdr:nvCxnSpPr>
        <xdr:cNvPr id="8" name="Gerade Verbindung 7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CxnSpPr/>
      </xdr:nvCxnSpPr>
      <xdr:spPr>
        <a:xfrm>
          <a:off x="857250" y="15116175"/>
          <a:ext cx="892492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4" name="Gruppieren 13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1E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E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0</xdr:col>
      <xdr:colOff>390525</xdr:colOff>
      <xdr:row>34</xdr:row>
      <xdr:rowOff>0</xdr:rowOff>
    </xdr:from>
    <xdr:ext cx="695190" cy="233205"/>
    <xdr:sp macro="" textlink="' '!A297">
      <xdr:nvSpPr>
        <xdr:cNvPr id="23" name="Textfeld 22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 txBox="1"/>
      </xdr:nvSpPr>
      <xdr:spPr>
        <a:xfrm>
          <a:off x="390525" y="8801100"/>
          <a:ext cx="69519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BEC571D-ECD1-4CD0-AFB1-544D1B8F40E6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difference: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>
    <xdr:from>
      <xdr:col>3</xdr:col>
      <xdr:colOff>156349</xdr:colOff>
      <xdr:row>34</xdr:row>
      <xdr:rowOff>53077</xdr:rowOff>
    </xdr:from>
    <xdr:to>
      <xdr:col>3</xdr:col>
      <xdr:colOff>264349</xdr:colOff>
      <xdr:row>34</xdr:row>
      <xdr:rowOff>161077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SpPr>
          <a:spLocks noChangeAspect="1"/>
        </xdr:cNvSpPr>
      </xdr:nvSpPr>
      <xdr:spPr>
        <a:xfrm>
          <a:off x="1051699" y="8854177"/>
          <a:ext cx="108000" cy="108000"/>
        </a:xfrm>
        <a:prstGeom prst="ellipse">
          <a:avLst/>
        </a:prstGeom>
        <a:solidFill>
          <a:srgbClr val="339966"/>
        </a:solidFill>
        <a:ln>
          <a:solidFill>
            <a:srgbClr val="006600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219075</xdr:colOff>
      <xdr:row>34</xdr:row>
      <xdr:rowOff>0</xdr:rowOff>
    </xdr:from>
    <xdr:to>
      <xdr:col>3</xdr:col>
      <xdr:colOff>545768</xdr:colOff>
      <xdr:row>34</xdr:row>
      <xdr:rowOff>233205</xdr:rowOff>
    </xdr:to>
    <xdr:sp macro="" textlink="' '!A298">
      <xdr:nvSpPr>
        <xdr:cNvPr id="25" name="Textfeld 24">
          <a:extLst>
            <a:ext uri="{FF2B5EF4-FFF2-40B4-BE49-F238E27FC236}">
              <a16:creationId xmlns:a16="http://schemas.microsoft.com/office/drawing/2014/main" id="{00000000-0008-0000-1E00-000019000000}"/>
            </a:ext>
          </a:extLst>
        </xdr:cNvPr>
        <xdr:cNvSpPr txBox="1"/>
      </xdr:nvSpPr>
      <xdr:spPr>
        <a:xfrm>
          <a:off x="11144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5C288600-D9FF-4DBF-B071-120777B2628E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≥ 1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1110706</xdr:colOff>
      <xdr:row>34</xdr:row>
      <xdr:rowOff>41585</xdr:rowOff>
    </xdr:from>
    <xdr:to>
      <xdr:col>3</xdr:col>
      <xdr:colOff>1218706</xdr:colOff>
      <xdr:row>34</xdr:row>
      <xdr:rowOff>149585</xdr:rowOff>
    </xdr:to>
    <xdr:sp macro="" textlink="">
      <xdr:nvSpPr>
        <xdr:cNvPr id="26" name="Raute 25">
          <a:extLst>
            <a:ext uri="{FF2B5EF4-FFF2-40B4-BE49-F238E27FC236}">
              <a16:creationId xmlns:a16="http://schemas.microsoft.com/office/drawing/2014/main" id="{00000000-0008-0000-1E00-00001A000000}"/>
            </a:ext>
          </a:extLst>
        </xdr:cNvPr>
        <xdr:cNvSpPr>
          <a:spLocks noChangeAspect="1"/>
        </xdr:cNvSpPr>
      </xdr:nvSpPr>
      <xdr:spPr>
        <a:xfrm>
          <a:off x="2006056" y="8842685"/>
          <a:ext cx="108000" cy="108000"/>
        </a:xfrm>
        <a:prstGeom prst="diamond">
          <a:avLst/>
        </a:prstGeom>
        <a:solidFill>
          <a:srgbClr val="CC0000">
            <a:tint val="66000"/>
            <a:satMod val="160000"/>
          </a:srgbClr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1171575</xdr:colOff>
      <xdr:row>34</xdr:row>
      <xdr:rowOff>0</xdr:rowOff>
    </xdr:from>
    <xdr:to>
      <xdr:col>3</xdr:col>
      <xdr:colOff>1498268</xdr:colOff>
      <xdr:row>34</xdr:row>
      <xdr:rowOff>233205</xdr:rowOff>
    </xdr:to>
    <xdr:sp macro="" textlink="' '!A299">
      <xdr:nvSpPr>
        <xdr:cNvPr id="27" name="Textfeld 26">
          <a:extLst>
            <a:ext uri="{FF2B5EF4-FFF2-40B4-BE49-F238E27FC236}">
              <a16:creationId xmlns:a16="http://schemas.microsoft.com/office/drawing/2014/main" id="{00000000-0008-0000-1E00-00001B000000}"/>
            </a:ext>
          </a:extLst>
        </xdr:cNvPr>
        <xdr:cNvSpPr txBox="1"/>
      </xdr:nvSpPr>
      <xdr:spPr>
        <a:xfrm>
          <a:off x="20669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6399BB1B-4CE1-4BBE-8B0A-B32A7AC68D4C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≤ 1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629672</xdr:colOff>
      <xdr:row>34</xdr:row>
      <xdr:rowOff>33918</xdr:rowOff>
    </xdr:from>
    <xdr:to>
      <xdr:col>3</xdr:col>
      <xdr:colOff>754952</xdr:colOff>
      <xdr:row>34</xdr:row>
      <xdr:rowOff>141918</xdr:rowOff>
    </xdr:to>
    <xdr:sp macro="" textlink="">
      <xdr:nvSpPr>
        <xdr:cNvPr id="28" name="Gleichschenkliges Dreieck 27">
          <a:extLst>
            <a:ext uri="{FF2B5EF4-FFF2-40B4-BE49-F238E27FC236}">
              <a16:creationId xmlns:a16="http://schemas.microsoft.com/office/drawing/2014/main" id="{00000000-0008-0000-1E00-00001C000000}"/>
            </a:ext>
          </a:extLst>
        </xdr:cNvPr>
        <xdr:cNvSpPr>
          <a:spLocks noChangeAspect="1"/>
        </xdr:cNvSpPr>
      </xdr:nvSpPr>
      <xdr:spPr>
        <a:xfrm>
          <a:off x="1525022" y="8835018"/>
          <a:ext cx="125280" cy="108000"/>
        </a:xfrm>
        <a:prstGeom prst="triangle">
          <a:avLst/>
        </a:prstGeom>
        <a:gradFill flip="none" rotWithShape="1">
          <a:gsLst>
            <a:gs pos="0">
              <a:srgbClr val="FFCC00">
                <a:tint val="66000"/>
                <a:satMod val="160000"/>
              </a:srgbClr>
            </a:gs>
            <a:gs pos="50000">
              <a:srgbClr val="FFCC00">
                <a:tint val="44500"/>
                <a:satMod val="160000"/>
              </a:srgbClr>
            </a:gs>
            <a:gs pos="100000">
              <a:srgbClr val="FFCC00">
                <a:tint val="23500"/>
                <a:satMod val="160000"/>
              </a:srgbClr>
            </a:gs>
          </a:gsLst>
          <a:lin ang="0" scaled="1"/>
          <a:tileRect/>
        </a:gradFill>
        <a:ln>
          <a:solidFill>
            <a:schemeClr val="accent6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700110</xdr:colOff>
      <xdr:row>34</xdr:row>
      <xdr:rowOff>0</xdr:rowOff>
    </xdr:from>
    <xdr:to>
      <xdr:col>3</xdr:col>
      <xdr:colOff>1026803</xdr:colOff>
      <xdr:row>34</xdr:row>
      <xdr:rowOff>233205</xdr:rowOff>
    </xdr:to>
    <xdr:sp macro="" textlink="' '!A300">
      <xdr:nvSpPr>
        <xdr:cNvPr id="29" name="Textfeld 28">
          <a:extLst>
            <a:ext uri="{FF2B5EF4-FFF2-40B4-BE49-F238E27FC236}">
              <a16:creationId xmlns:a16="http://schemas.microsoft.com/office/drawing/2014/main" id="{00000000-0008-0000-1E00-00001D000000}"/>
            </a:ext>
          </a:extLst>
        </xdr:cNvPr>
        <xdr:cNvSpPr txBox="1"/>
      </xdr:nvSpPr>
      <xdr:spPr>
        <a:xfrm>
          <a:off x="1595460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73AA16B9-317B-4F18-A2D3-D41388B41AEE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= 0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1013460</xdr:colOff>
      <xdr:row>0</xdr:row>
      <xdr:rowOff>0</xdr:rowOff>
    </xdr:from>
    <xdr:to>
      <xdr:col>9</xdr:col>
      <xdr:colOff>0</xdr:colOff>
      <xdr:row>2</xdr:row>
      <xdr:rowOff>46650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pSpPr/>
      </xdr:nvGrpSpPr>
      <xdr:grpSpPr>
        <a:xfrm>
          <a:off x="7795260" y="0"/>
          <a:ext cx="2232660" cy="778170"/>
          <a:chOff x="7604760" y="0"/>
          <a:chExt cx="2139315" cy="780075"/>
        </a:xfrm>
      </xdr:grpSpPr>
      <xdr:grpSp>
        <xdr:nvGrpSpPr>
          <xdr:cNvPr id="18" name="Gruppieren 17">
            <a:hlinkClick xmlns:r="http://schemas.openxmlformats.org/officeDocument/2006/relationships" r:id="rId5" tooltip="Help"/>
            <a:extLst>
              <a:ext uri="{FF2B5EF4-FFF2-40B4-BE49-F238E27FC236}">
                <a16:creationId xmlns:a16="http://schemas.microsoft.com/office/drawing/2014/main" id="{00000000-0008-0000-1E00-000012000000}"/>
              </a:ext>
            </a:extLst>
          </xdr:cNvPr>
          <xdr:cNvGrpSpPr/>
        </xdr:nvGrpSpPr>
        <xdr:grpSpPr>
          <a:xfrm>
            <a:off x="9524999" y="600075"/>
            <a:ext cx="180000" cy="180000"/>
            <a:chOff x="8105775" y="571500"/>
            <a:chExt cx="172800" cy="172800"/>
          </a:xfrm>
        </xdr:grpSpPr>
        <xdr:sp macro="" textlink="">
          <xdr:nvSpPr>
            <xdr:cNvPr id="19" name="Rechteck 18">
              <a:extLst>
                <a:ext uri="{FF2B5EF4-FFF2-40B4-BE49-F238E27FC236}">
                  <a16:creationId xmlns:a16="http://schemas.microsoft.com/office/drawing/2014/main" id="{00000000-0008-0000-1E00-000013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20" name="Textfeld 19">
              <a:extLst>
                <a:ext uri="{FF2B5EF4-FFF2-40B4-BE49-F238E27FC236}">
                  <a16:creationId xmlns:a16="http://schemas.microsoft.com/office/drawing/2014/main" id="{00000000-0008-0000-1E00-000014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21" name="Grafik 56">
                <a:extLst>
                  <a:ext uri="{FF2B5EF4-FFF2-40B4-BE49-F238E27FC236}">
                    <a16:creationId xmlns:a16="http://schemas.microsoft.com/office/drawing/2014/main" id="{00000000-0008-0000-1E00-000015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94960"/>
                  </a:ext>
                </a:extLst>
              </xdr:cNvPicPr>
            </xdr:nvPicPr>
            <xdr:blipFill>
              <a:blip xmlns:r="http://schemas.openxmlformats.org/officeDocument/2006/relationships" r:embed="rId6"/>
              <a:srcRect/>
              <a:stretch>
                <a:fillRect/>
              </a:stretch>
            </xdr:blipFill>
            <xdr:spPr bwMode="auto">
              <a:xfrm>
                <a:off x="7604760" y="0"/>
                <a:ext cx="2139315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1296232</xdr:colOff>
      <xdr:row>7</xdr:row>
      <xdr:rowOff>831870</xdr:rowOff>
    </xdr:from>
    <xdr:ext cx="295275" cy="3647168"/>
    <xdr:cxnSp macro="">
      <xdr:nvCxnSpPr>
        <xdr:cNvPr id="67" name="Gekrümmte Verbindung 66">
          <a:extLst>
            <a:ext uri="{FF2B5EF4-FFF2-40B4-BE49-F238E27FC236}">
              <a16:creationId xmlns:a16="http://schemas.microsoft.com/office/drawing/2014/main" id="{00000000-0008-0000-1F00-000043000000}"/>
            </a:ext>
          </a:extLst>
        </xdr:cNvPr>
        <xdr:cNvCxnSpPr>
          <a:stCxn id="231" idx="2"/>
          <a:endCxn id="300" idx="0"/>
        </xdr:cNvCxnSpPr>
      </xdr:nvCxnSpPr>
      <xdr:spPr>
        <a:xfrm rot="16200000" flipH="1">
          <a:off x="1577674" y="5708216"/>
          <a:ext cx="3647168" cy="29527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1319093</xdr:colOff>
      <xdr:row>6</xdr:row>
      <xdr:rowOff>430152</xdr:rowOff>
    </xdr:from>
    <xdr:ext cx="1929765" cy="2620993"/>
    <xdr:cxnSp macro="">
      <xdr:nvCxnSpPr>
        <xdr:cNvPr id="112" name="Gekrümmte Verbindung 111">
          <a:extLst>
            <a:ext uri="{FF2B5EF4-FFF2-40B4-BE49-F238E27FC236}">
              <a16:creationId xmlns:a16="http://schemas.microsoft.com/office/drawing/2014/main" id="{00000000-0008-0000-1F00-000070000000}"/>
            </a:ext>
          </a:extLst>
        </xdr:cNvPr>
        <xdr:cNvCxnSpPr>
          <a:stCxn id="86" idx="2"/>
          <a:endCxn id="234" idx="0"/>
        </xdr:cNvCxnSpPr>
      </xdr:nvCxnSpPr>
      <xdr:spPr>
        <a:xfrm rot="16200000" flipH="1">
          <a:off x="2930867" y="2290241"/>
          <a:ext cx="2620993" cy="192976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3734631</xdr:colOff>
      <xdr:row>6</xdr:row>
      <xdr:rowOff>1237275</xdr:rowOff>
    </xdr:from>
    <xdr:ext cx="3695701" cy="4832438"/>
    <xdr:cxnSp macro="">
      <xdr:nvCxnSpPr>
        <xdr:cNvPr id="305" name="Gekrümmte Verbindung 304">
          <a:extLst>
            <a:ext uri="{FF2B5EF4-FFF2-40B4-BE49-F238E27FC236}">
              <a16:creationId xmlns:a16="http://schemas.microsoft.com/office/drawing/2014/main" id="{00000000-0008-0000-1F00-000031010000}"/>
            </a:ext>
          </a:extLst>
        </xdr:cNvPr>
        <xdr:cNvCxnSpPr>
          <a:stCxn id="219" idx="2"/>
          <a:endCxn id="267" idx="0"/>
        </xdr:cNvCxnSpPr>
      </xdr:nvCxnSpPr>
      <xdr:spPr>
        <a:xfrm rot="16200000" flipH="1">
          <a:off x="5123651" y="3320118"/>
          <a:ext cx="4832438" cy="3695701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3763209</xdr:colOff>
      <xdr:row>6</xdr:row>
      <xdr:rowOff>640573</xdr:rowOff>
    </xdr:from>
    <xdr:ext cx="2295525" cy="3820273"/>
    <xdr:cxnSp macro="">
      <xdr:nvCxnSpPr>
        <xdr:cNvPr id="308" name="Gekrümmte Verbindung 307">
          <a:extLst>
            <a:ext uri="{FF2B5EF4-FFF2-40B4-BE49-F238E27FC236}">
              <a16:creationId xmlns:a16="http://schemas.microsoft.com/office/drawing/2014/main" id="{00000000-0008-0000-1F00-000034010000}"/>
            </a:ext>
          </a:extLst>
        </xdr:cNvPr>
        <xdr:cNvCxnSpPr>
          <a:stCxn id="222" idx="2"/>
          <a:endCxn id="249" idx="0"/>
        </xdr:cNvCxnSpPr>
      </xdr:nvCxnSpPr>
      <xdr:spPr>
        <a:xfrm rot="5400000">
          <a:off x="4958223" y="2917422"/>
          <a:ext cx="3820273" cy="229552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8335208</xdr:colOff>
      <xdr:row>7</xdr:row>
      <xdr:rowOff>796031</xdr:rowOff>
    </xdr:from>
    <xdr:ext cx="85725" cy="1150216"/>
    <xdr:cxnSp macro="">
      <xdr:nvCxnSpPr>
        <xdr:cNvPr id="311" name="Gekrümmte Verbindung 310">
          <a:extLst>
            <a:ext uri="{FF2B5EF4-FFF2-40B4-BE49-F238E27FC236}">
              <a16:creationId xmlns:a16="http://schemas.microsoft.com/office/drawing/2014/main" id="{00000000-0008-0000-1F00-000037010000}"/>
            </a:ext>
          </a:extLst>
        </xdr:cNvPr>
        <xdr:cNvCxnSpPr>
          <a:stCxn id="228" idx="2"/>
          <a:endCxn id="297" idx="0"/>
        </xdr:cNvCxnSpPr>
      </xdr:nvCxnSpPr>
      <xdr:spPr>
        <a:xfrm rot="5400000">
          <a:off x="9760351" y="4528676"/>
          <a:ext cx="1150216" cy="8572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4896683</xdr:colOff>
      <xdr:row>6</xdr:row>
      <xdr:rowOff>1314588</xdr:rowOff>
    </xdr:from>
    <xdr:ext cx="2809875" cy="4221726"/>
    <xdr:cxnSp macro="">
      <xdr:nvCxnSpPr>
        <xdr:cNvPr id="317" name="Gekrümmte Verbindung 316">
          <a:extLst>
            <a:ext uri="{FF2B5EF4-FFF2-40B4-BE49-F238E27FC236}">
              <a16:creationId xmlns:a16="http://schemas.microsoft.com/office/drawing/2014/main" id="{00000000-0008-0000-1F00-00003D010000}"/>
            </a:ext>
          </a:extLst>
        </xdr:cNvPr>
        <xdr:cNvCxnSpPr>
          <a:stCxn id="225" idx="2"/>
          <a:endCxn id="252" idx="0"/>
        </xdr:cNvCxnSpPr>
      </xdr:nvCxnSpPr>
      <xdr:spPr>
        <a:xfrm rot="5400000">
          <a:off x="6148146" y="3534988"/>
          <a:ext cx="4221726" cy="280987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1591509</xdr:colOff>
      <xdr:row>9</xdr:row>
      <xdr:rowOff>669087</xdr:rowOff>
    </xdr:from>
    <xdr:ext cx="3305175" cy="438101"/>
    <xdr:cxnSp macro="">
      <xdr:nvCxnSpPr>
        <xdr:cNvPr id="326" name="Gekrümmte Verbindung 325">
          <a:extLst>
            <a:ext uri="{FF2B5EF4-FFF2-40B4-BE49-F238E27FC236}">
              <a16:creationId xmlns:a16="http://schemas.microsoft.com/office/drawing/2014/main" id="{00000000-0008-0000-1F00-000046010000}"/>
            </a:ext>
          </a:extLst>
        </xdr:cNvPr>
        <xdr:cNvCxnSpPr>
          <a:stCxn id="252" idx="2"/>
          <a:endCxn id="300" idx="0"/>
        </xdr:cNvCxnSpPr>
      </xdr:nvCxnSpPr>
      <xdr:spPr>
        <a:xfrm rot="5400000">
          <a:off x="4982434" y="5807800"/>
          <a:ext cx="438101" cy="330517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4896684</xdr:colOff>
      <xdr:row>8</xdr:row>
      <xdr:rowOff>450870</xdr:rowOff>
    </xdr:from>
    <xdr:ext cx="3438525" cy="1713593"/>
    <xdr:cxnSp macro="">
      <xdr:nvCxnSpPr>
        <xdr:cNvPr id="335" name="Gekrümmte Verbindung 334">
          <a:extLst>
            <a:ext uri="{FF2B5EF4-FFF2-40B4-BE49-F238E27FC236}">
              <a16:creationId xmlns:a16="http://schemas.microsoft.com/office/drawing/2014/main" id="{00000000-0008-0000-1F00-00004F010000}"/>
            </a:ext>
          </a:extLst>
        </xdr:cNvPr>
        <xdr:cNvCxnSpPr>
          <a:stCxn id="297" idx="2"/>
          <a:endCxn id="252" idx="0"/>
        </xdr:cNvCxnSpPr>
      </xdr:nvCxnSpPr>
      <xdr:spPr>
        <a:xfrm rot="5400000">
          <a:off x="7716538" y="4474729"/>
          <a:ext cx="1713593" cy="343852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1381959</xdr:colOff>
      <xdr:row>6</xdr:row>
      <xdr:rowOff>1237274</xdr:rowOff>
    </xdr:from>
    <xdr:ext cx="2352674" cy="3146513"/>
    <xdr:cxnSp macro="">
      <xdr:nvCxnSpPr>
        <xdr:cNvPr id="338" name="Gekrümmte Verbindung 337">
          <a:extLst>
            <a:ext uri="{FF2B5EF4-FFF2-40B4-BE49-F238E27FC236}">
              <a16:creationId xmlns:a16="http://schemas.microsoft.com/office/drawing/2014/main" id="{00000000-0008-0000-1F00-000052010000}"/>
            </a:ext>
          </a:extLst>
        </xdr:cNvPr>
        <xdr:cNvCxnSpPr>
          <a:stCxn id="219" idx="2"/>
          <a:endCxn id="246" idx="0"/>
        </xdr:cNvCxnSpPr>
      </xdr:nvCxnSpPr>
      <xdr:spPr>
        <a:xfrm rot="5400000">
          <a:off x="2942427" y="3148669"/>
          <a:ext cx="3146513" cy="2352674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239093</xdr:colOff>
      <xdr:row>6</xdr:row>
      <xdr:rowOff>274294</xdr:rowOff>
    </xdr:from>
    <xdr:ext cx="2160000" cy="155859"/>
    <xdr:sp macro="" textlink="Normstrategien!G28">
      <xdr:nvSpPr>
        <xdr:cNvPr id="86" name="Abgerundetes Rechteck 85">
          <a:extLst>
            <a:ext uri="{FF2B5EF4-FFF2-40B4-BE49-F238E27FC236}">
              <a16:creationId xmlns:a16="http://schemas.microsoft.com/office/drawing/2014/main" id="{00000000-0008-0000-1F00-000056000000}"/>
            </a:ext>
          </a:extLst>
        </xdr:cNvPr>
        <xdr:cNvSpPr/>
      </xdr:nvSpPr>
      <xdr:spPr>
        <a:xfrm>
          <a:off x="2196481" y="1788769"/>
          <a:ext cx="2160000" cy="15585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marL="0" indent="0" algn="l"/>
          <a:fld id="{3043398E-E67A-4259-9F26-223F13A15AF5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l"/>
            <a:t>Strategy 1</a:t>
          </a:fld>
          <a:endParaRPr lang="de-CH" sz="90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2654632</xdr:colOff>
      <xdr:row>6</xdr:row>
      <xdr:rowOff>914401</xdr:rowOff>
    </xdr:from>
    <xdr:ext cx="2160000" cy="322874"/>
    <xdr:sp macro="" textlink="Normstrategien!G33">
      <xdr:nvSpPr>
        <xdr:cNvPr id="219" name="Abgerundetes Rechteck 218">
          <a:extLst>
            <a:ext uri="{FF2B5EF4-FFF2-40B4-BE49-F238E27FC236}">
              <a16:creationId xmlns:a16="http://schemas.microsoft.com/office/drawing/2014/main" id="{00000000-0008-0000-1F00-0000DB000000}"/>
            </a:ext>
          </a:extLst>
        </xdr:cNvPr>
        <xdr:cNvSpPr>
          <a:spLocks/>
        </xdr:cNvSpPr>
      </xdr:nvSpPr>
      <xdr:spPr>
        <a:xfrm>
          <a:off x="4483432" y="2428876"/>
          <a:ext cx="2160000" cy="3228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noAutofit/>
        </a:bodyPr>
        <a:lstStyle/>
        <a:p>
          <a:pPr algn="l"/>
          <a:fld id="{E23B5D09-46C6-4991-880B-EBB5C1E3E13F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Strategy 2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4978733</xdr:colOff>
      <xdr:row>6</xdr:row>
      <xdr:rowOff>484714</xdr:rowOff>
    </xdr:from>
    <xdr:ext cx="2160000" cy="155859"/>
    <xdr:sp macro="" textlink="Normstrategien!G38">
      <xdr:nvSpPr>
        <xdr:cNvPr id="222" name="Abgerundetes Rechteck 221">
          <a:extLst>
            <a:ext uri="{FF2B5EF4-FFF2-40B4-BE49-F238E27FC236}">
              <a16:creationId xmlns:a16="http://schemas.microsoft.com/office/drawing/2014/main" id="{00000000-0008-0000-1F00-0000DE000000}"/>
            </a:ext>
          </a:extLst>
        </xdr:cNvPr>
        <xdr:cNvSpPr/>
      </xdr:nvSpPr>
      <xdr:spPr>
        <a:xfrm>
          <a:off x="6936121" y="1999189"/>
          <a:ext cx="2160000" cy="15585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EA78EBCF-D2F3-4C8D-9C76-CAB45D41E1CE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6626558</xdr:colOff>
      <xdr:row>6</xdr:row>
      <xdr:rowOff>1158728</xdr:rowOff>
    </xdr:from>
    <xdr:ext cx="2160000" cy="155859"/>
    <xdr:sp macro="" textlink="Normstrategien!G43">
      <xdr:nvSpPr>
        <xdr:cNvPr id="225" name="Abgerundetes Rechteck 224">
          <a:extLst>
            <a:ext uri="{FF2B5EF4-FFF2-40B4-BE49-F238E27FC236}">
              <a16:creationId xmlns:a16="http://schemas.microsoft.com/office/drawing/2014/main" id="{00000000-0008-0000-1F00-0000E1000000}"/>
            </a:ext>
          </a:extLst>
        </xdr:cNvPr>
        <xdr:cNvSpPr/>
      </xdr:nvSpPr>
      <xdr:spPr>
        <a:xfrm>
          <a:off x="8583946" y="2673203"/>
          <a:ext cx="2160000" cy="15585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917EEEE4-6DDC-48E2-8562-295BAED88747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7340933</xdr:colOff>
      <xdr:row>7</xdr:row>
      <xdr:rowOff>605481</xdr:rowOff>
    </xdr:from>
    <xdr:ext cx="2160000" cy="190549"/>
    <xdr:sp macro="" textlink="Normstrategien!G66">
      <xdr:nvSpPr>
        <xdr:cNvPr id="228" name="Abgerundetes Rechteck 227">
          <a:extLst>
            <a:ext uri="{FF2B5EF4-FFF2-40B4-BE49-F238E27FC236}">
              <a16:creationId xmlns:a16="http://schemas.microsoft.com/office/drawing/2014/main" id="{00000000-0008-0000-1F00-0000E4000000}"/>
            </a:ext>
          </a:extLst>
        </xdr:cNvPr>
        <xdr:cNvSpPr/>
      </xdr:nvSpPr>
      <xdr:spPr>
        <a:xfrm>
          <a:off x="9298321" y="3805881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0072C23E-D72B-425B-BED6-9861EC7BEBB9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216233</xdr:colOff>
      <xdr:row>7</xdr:row>
      <xdr:rowOff>641321</xdr:rowOff>
    </xdr:from>
    <xdr:ext cx="2160000" cy="190549"/>
    <xdr:sp macro="" textlink="Normstrategien!G51">
      <xdr:nvSpPr>
        <xdr:cNvPr id="231" name="Abgerundetes Rechteck 230">
          <a:extLst>
            <a:ext uri="{FF2B5EF4-FFF2-40B4-BE49-F238E27FC236}">
              <a16:creationId xmlns:a16="http://schemas.microsoft.com/office/drawing/2014/main" id="{00000000-0008-0000-1F00-0000E7000000}"/>
            </a:ext>
          </a:extLst>
        </xdr:cNvPr>
        <xdr:cNvSpPr/>
      </xdr:nvSpPr>
      <xdr:spPr>
        <a:xfrm>
          <a:off x="2173621" y="3841721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B814AEC8-8C7A-4B4D-8B28-4BCB62B958D3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2168858</xdr:colOff>
      <xdr:row>7</xdr:row>
      <xdr:rowOff>1365221</xdr:rowOff>
    </xdr:from>
    <xdr:ext cx="2160000" cy="190549"/>
    <xdr:sp macro="" textlink="Normstrategien!G56">
      <xdr:nvSpPr>
        <xdr:cNvPr id="234" name="Abgerundetes Rechteck 233">
          <a:extLst>
            <a:ext uri="{FF2B5EF4-FFF2-40B4-BE49-F238E27FC236}">
              <a16:creationId xmlns:a16="http://schemas.microsoft.com/office/drawing/2014/main" id="{00000000-0008-0000-1F00-0000EA000000}"/>
            </a:ext>
          </a:extLst>
        </xdr:cNvPr>
        <xdr:cNvSpPr/>
      </xdr:nvSpPr>
      <xdr:spPr>
        <a:xfrm>
          <a:off x="4126246" y="4565621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75ABF92C-FB84-400B-83EF-2D612CEEC939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3588083</xdr:colOff>
      <xdr:row>7</xdr:row>
      <xdr:rowOff>522259</xdr:rowOff>
    </xdr:from>
    <xdr:ext cx="2160000" cy="190549"/>
    <xdr:sp macro="" textlink="Normstrategien!G61">
      <xdr:nvSpPr>
        <xdr:cNvPr id="237" name="Abgerundetes Rechteck 236">
          <a:extLst>
            <a:ext uri="{FF2B5EF4-FFF2-40B4-BE49-F238E27FC236}">
              <a16:creationId xmlns:a16="http://schemas.microsoft.com/office/drawing/2014/main" id="{00000000-0008-0000-1F00-0000ED000000}"/>
            </a:ext>
          </a:extLst>
        </xdr:cNvPr>
        <xdr:cNvSpPr/>
      </xdr:nvSpPr>
      <xdr:spPr>
        <a:xfrm>
          <a:off x="5545471" y="3722659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BA1E8BB8-A5F9-424F-BF62-C0F621433DC0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301958</xdr:colOff>
      <xdr:row>8</xdr:row>
      <xdr:rowOff>1011938</xdr:rowOff>
    </xdr:from>
    <xdr:ext cx="2160000" cy="190549"/>
    <xdr:sp macro="" textlink="Normstrategien!K28">
      <xdr:nvSpPr>
        <xdr:cNvPr id="246" name="Abgerundetes Rechteck 245">
          <a:extLst>
            <a:ext uri="{FF2B5EF4-FFF2-40B4-BE49-F238E27FC236}">
              <a16:creationId xmlns:a16="http://schemas.microsoft.com/office/drawing/2014/main" id="{00000000-0008-0000-1F00-0000F6000000}"/>
            </a:ext>
          </a:extLst>
        </xdr:cNvPr>
        <xdr:cNvSpPr/>
      </xdr:nvSpPr>
      <xdr:spPr>
        <a:xfrm>
          <a:off x="2259346" y="5898263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88595F5D-C7D9-4DBC-A81A-3432813ACF27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2683208</xdr:colOff>
      <xdr:row>8</xdr:row>
      <xdr:rowOff>1088996</xdr:rowOff>
    </xdr:from>
    <xdr:ext cx="2160000" cy="190549"/>
    <xdr:sp macro="" textlink="Normstrategien!K33">
      <xdr:nvSpPr>
        <xdr:cNvPr id="249" name="Abgerundetes Rechteck 248">
          <a:extLst>
            <a:ext uri="{FF2B5EF4-FFF2-40B4-BE49-F238E27FC236}">
              <a16:creationId xmlns:a16="http://schemas.microsoft.com/office/drawing/2014/main" id="{00000000-0008-0000-1F00-0000F9000000}"/>
            </a:ext>
          </a:extLst>
        </xdr:cNvPr>
        <xdr:cNvSpPr/>
      </xdr:nvSpPr>
      <xdr:spPr>
        <a:xfrm>
          <a:off x="4640596" y="5975321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9B8ADBAF-E782-4E02-B2EA-96AE280F6F77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3816683</xdr:colOff>
      <xdr:row>9</xdr:row>
      <xdr:rowOff>478538</xdr:rowOff>
    </xdr:from>
    <xdr:ext cx="2160000" cy="190549"/>
    <xdr:sp macro="" textlink="Normstrategien!K56">
      <xdr:nvSpPr>
        <xdr:cNvPr id="252" name="Abgerundetes Rechteck 251">
          <a:extLst>
            <a:ext uri="{FF2B5EF4-FFF2-40B4-BE49-F238E27FC236}">
              <a16:creationId xmlns:a16="http://schemas.microsoft.com/office/drawing/2014/main" id="{00000000-0008-0000-1F00-0000FC000000}"/>
            </a:ext>
          </a:extLst>
        </xdr:cNvPr>
        <xdr:cNvSpPr/>
      </xdr:nvSpPr>
      <xdr:spPr>
        <a:xfrm>
          <a:off x="5774071" y="7050788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3CF61398-648F-4B3B-8330-273687A3893C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5883608</xdr:colOff>
      <xdr:row>8</xdr:row>
      <xdr:rowOff>946121</xdr:rowOff>
    </xdr:from>
    <xdr:ext cx="2160000" cy="190549"/>
    <xdr:sp macro="" textlink="Normstrategien!K38">
      <xdr:nvSpPr>
        <xdr:cNvPr id="264" name="Abgerundetes Rechteck 263">
          <a:extLst>
            <a:ext uri="{FF2B5EF4-FFF2-40B4-BE49-F238E27FC236}">
              <a16:creationId xmlns:a16="http://schemas.microsoft.com/office/drawing/2014/main" id="{00000000-0008-0000-1F00-000008010000}"/>
            </a:ext>
          </a:extLst>
        </xdr:cNvPr>
        <xdr:cNvSpPr/>
      </xdr:nvSpPr>
      <xdr:spPr>
        <a:xfrm>
          <a:off x="7840996" y="5832446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marL="0" indent="0" algn="l"/>
          <a:fld id="{E0098428-6C0D-4ADA-8B68-C372D7C2EF47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l"/>
            <a:t> </a:t>
          </a:fld>
          <a:endParaRPr lang="de-CH" sz="90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6350333</xdr:colOff>
      <xdr:row>9</xdr:row>
      <xdr:rowOff>1011938</xdr:rowOff>
    </xdr:from>
    <xdr:ext cx="2160000" cy="190549"/>
    <xdr:sp macro="" textlink="Normstrategien!K61">
      <xdr:nvSpPr>
        <xdr:cNvPr id="267" name="Abgerundetes Rechteck 266">
          <a:extLst>
            <a:ext uri="{FF2B5EF4-FFF2-40B4-BE49-F238E27FC236}">
              <a16:creationId xmlns:a16="http://schemas.microsoft.com/office/drawing/2014/main" id="{00000000-0008-0000-1F00-00000B010000}"/>
            </a:ext>
          </a:extLst>
        </xdr:cNvPr>
        <xdr:cNvSpPr/>
      </xdr:nvSpPr>
      <xdr:spPr>
        <a:xfrm>
          <a:off x="8307721" y="7584188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E1FF9D75-C9D0-4544-8917-72C221E00CF2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7255208</xdr:colOff>
      <xdr:row>8</xdr:row>
      <xdr:rowOff>260321</xdr:rowOff>
    </xdr:from>
    <xdr:ext cx="2160000" cy="190549"/>
    <xdr:sp macro="" textlink="Normstrategien!K43">
      <xdr:nvSpPr>
        <xdr:cNvPr id="297" name="Abgerundetes Rechteck 296">
          <a:extLst>
            <a:ext uri="{FF2B5EF4-FFF2-40B4-BE49-F238E27FC236}">
              <a16:creationId xmlns:a16="http://schemas.microsoft.com/office/drawing/2014/main" id="{00000000-0008-0000-1F00-000029010000}"/>
            </a:ext>
          </a:extLst>
        </xdr:cNvPr>
        <xdr:cNvSpPr/>
      </xdr:nvSpPr>
      <xdr:spPr>
        <a:xfrm>
          <a:off x="9212596" y="5146646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9184E46F-2A10-4075-8ED9-73A7112B4AB0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511508</xdr:colOff>
      <xdr:row>9</xdr:row>
      <xdr:rowOff>1107188</xdr:rowOff>
    </xdr:from>
    <xdr:ext cx="2160000" cy="190549"/>
    <xdr:sp macro="" textlink="Normstrategien!K51">
      <xdr:nvSpPr>
        <xdr:cNvPr id="300" name="Abgerundetes Rechteck 299">
          <a:extLst>
            <a:ext uri="{FF2B5EF4-FFF2-40B4-BE49-F238E27FC236}">
              <a16:creationId xmlns:a16="http://schemas.microsoft.com/office/drawing/2014/main" id="{00000000-0008-0000-1F00-00002C010000}"/>
            </a:ext>
          </a:extLst>
        </xdr:cNvPr>
        <xdr:cNvSpPr/>
      </xdr:nvSpPr>
      <xdr:spPr>
        <a:xfrm>
          <a:off x="2468896" y="7679438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38F8ADB5-3C10-4997-940B-FE7826B958A3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4667249</xdr:colOff>
      <xdr:row>7</xdr:row>
      <xdr:rowOff>695328</xdr:rowOff>
    </xdr:from>
    <xdr:ext cx="2296359" cy="1936718"/>
    <xdr:cxnSp macro="">
      <xdr:nvCxnSpPr>
        <xdr:cNvPr id="56" name="Gekrümmte Verbindung 55">
          <a:extLst>
            <a:ext uri="{FF2B5EF4-FFF2-40B4-BE49-F238E27FC236}">
              <a16:creationId xmlns:a16="http://schemas.microsoft.com/office/drawing/2014/main" id="{00000000-0008-0000-1F00-000038000000}"/>
            </a:ext>
          </a:extLst>
        </xdr:cNvPr>
        <xdr:cNvCxnSpPr>
          <a:endCxn id="264" idx="0"/>
        </xdr:cNvCxnSpPr>
      </xdr:nvCxnSpPr>
      <xdr:spPr>
        <a:xfrm>
          <a:off x="6624637" y="3895728"/>
          <a:ext cx="2296359" cy="1936718"/>
        </a:xfrm>
        <a:prstGeom prst="curvedConnector2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42" name="Gruppieren 4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F00-00002A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1F00-00002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4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F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2</xdr:col>
      <xdr:colOff>95250</xdr:colOff>
      <xdr:row>4</xdr:row>
      <xdr:rowOff>190500</xdr:rowOff>
    </xdr:from>
    <xdr:to>
      <xdr:col>2</xdr:col>
      <xdr:colOff>274440</xdr:colOff>
      <xdr:row>4</xdr:row>
      <xdr:rowOff>370500</xdr:rowOff>
    </xdr:to>
    <xdr:grpSp>
      <xdr:nvGrpSpPr>
        <xdr:cNvPr id="36" name="Gruppieren 3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F00-000024000000}"/>
            </a:ext>
          </a:extLst>
        </xdr:cNvPr>
        <xdr:cNvGrpSpPr>
          <a:grpSpLocks noChangeAspect="1"/>
        </xdr:cNvGrpSpPr>
      </xdr:nvGrpSpPr>
      <xdr:grpSpPr>
        <a:xfrm>
          <a:off x="1977390" y="1112520"/>
          <a:ext cx="179190" cy="180000"/>
          <a:chOff x="12020550" y="2171700"/>
          <a:chExt cx="324000" cy="325465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1F00-000025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38" name="Pfeil nach rechts 37">
            <a:extLst>
              <a:ext uri="{FF2B5EF4-FFF2-40B4-BE49-F238E27FC236}">
                <a16:creationId xmlns:a16="http://schemas.microsoft.com/office/drawing/2014/main" id="{00000000-0008-0000-1F00-000026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2</xdr:col>
      <xdr:colOff>7604760</xdr:colOff>
      <xdr:row>0</xdr:row>
      <xdr:rowOff>0</xdr:rowOff>
    </xdr:from>
    <xdr:to>
      <xdr:col>3</xdr:col>
      <xdr:colOff>0</xdr:colOff>
      <xdr:row>3</xdr:row>
      <xdr:rowOff>18075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GrpSpPr/>
      </xdr:nvGrpSpPr>
      <xdr:grpSpPr>
        <a:xfrm>
          <a:off x="9486900" y="0"/>
          <a:ext cx="2232660" cy="764835"/>
          <a:chOff x="9433560" y="0"/>
          <a:chExt cx="1958340" cy="7705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5" name="Grafik 56">
                <a:extLst>
                  <a:ext uri="{FF2B5EF4-FFF2-40B4-BE49-F238E27FC236}">
                    <a16:creationId xmlns:a16="http://schemas.microsoft.com/office/drawing/2014/main" id="{00000000-0008-0000-1F00-00002D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Logo!$D$7" spid="_x0000_s455891"/>
                  </a:ext>
                </a:extLst>
              </xdr:cNvPicPr>
            </xdr:nvPicPr>
            <xdr:blipFill>
              <a:blip xmlns:r="http://schemas.openxmlformats.org/officeDocument/2006/relationships" r:embed="rId4"/>
              <a:srcRect/>
              <a:stretch>
                <a:fillRect/>
              </a:stretch>
            </xdr:blipFill>
            <xdr:spPr bwMode="auto">
              <a:xfrm>
                <a:off x="9433560" y="0"/>
                <a:ext cx="1958340" cy="51816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</xdr:spPr>
          </xdr:pic>
        </mc:Choice>
        <mc:Fallback xmlns=""/>
      </mc:AlternateContent>
      <xdr:grpSp>
        <xdr:nvGrpSpPr>
          <xdr:cNvPr id="46" name="Gruppieren 45">
            <a:hlinkClick xmlns:r="http://schemas.openxmlformats.org/officeDocument/2006/relationships" r:id="rId5" tooltip="Help"/>
            <a:extLst>
              <a:ext uri="{FF2B5EF4-FFF2-40B4-BE49-F238E27FC236}">
                <a16:creationId xmlns:a16="http://schemas.microsoft.com/office/drawing/2014/main" id="{00000000-0008-0000-1F00-00002E000000}"/>
              </a:ext>
            </a:extLst>
          </xdr:cNvPr>
          <xdr:cNvGrpSpPr/>
        </xdr:nvGrpSpPr>
        <xdr:grpSpPr>
          <a:xfrm>
            <a:off x="11134725" y="590550"/>
            <a:ext cx="180000" cy="180000"/>
            <a:chOff x="8105775" y="571500"/>
            <a:chExt cx="172800" cy="172800"/>
          </a:xfrm>
        </xdr:grpSpPr>
        <xdr:sp macro="" textlink="">
          <xdr:nvSpPr>
            <xdr:cNvPr id="47" name="Rechteck 46">
              <a:extLst>
                <a:ext uri="{FF2B5EF4-FFF2-40B4-BE49-F238E27FC236}">
                  <a16:creationId xmlns:a16="http://schemas.microsoft.com/office/drawing/2014/main" id="{00000000-0008-0000-1F00-00002F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48" name="Textfeld 47">
              <a:extLst>
                <a:ext uri="{FF2B5EF4-FFF2-40B4-BE49-F238E27FC236}">
                  <a16:creationId xmlns:a16="http://schemas.microsoft.com/office/drawing/2014/main" id="{00000000-0008-0000-1F00-000030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</xdr:grpSp>
    <xdr:clientData/>
  </xdr:twoCellAnchor>
  <xdr:oneCellAnchor>
    <xdr:from>
      <xdr:col>2</xdr:col>
      <xdr:colOff>7302833</xdr:colOff>
      <xdr:row>9</xdr:row>
      <xdr:rowOff>369000</xdr:rowOff>
    </xdr:from>
    <xdr:ext cx="2160000" cy="190549"/>
    <xdr:sp macro="" textlink="Normstrategien!K66">
      <xdr:nvSpPr>
        <xdr:cNvPr id="49" name="Abgerundetes Rechteck 266">
          <a:extLst>
            <a:ext uri="{FF2B5EF4-FFF2-40B4-BE49-F238E27FC236}">
              <a16:creationId xmlns:a16="http://schemas.microsoft.com/office/drawing/2014/main" id="{00000000-0008-0000-1F00-000031000000}"/>
            </a:ext>
          </a:extLst>
        </xdr:cNvPr>
        <xdr:cNvSpPr/>
      </xdr:nvSpPr>
      <xdr:spPr>
        <a:xfrm>
          <a:off x="9131633" y="6941250"/>
          <a:ext cx="2160000" cy="1905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36000" bIns="0" rtlCol="0" anchor="ctr" anchorCtr="0">
          <a:spAutoFit/>
        </a:bodyPr>
        <a:lstStyle/>
        <a:p>
          <a:pPr algn="l"/>
          <a:fld id="{6E04C1FE-FE34-482F-9D94-D478162AAF17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6963608</xdr:colOff>
      <xdr:row>8</xdr:row>
      <xdr:rowOff>1136669</xdr:rowOff>
    </xdr:from>
    <xdr:ext cx="1419225" cy="918255"/>
    <xdr:cxnSp macro="">
      <xdr:nvCxnSpPr>
        <xdr:cNvPr id="50" name="Gekrümmte Verbindung 334">
          <a:extLst>
            <a:ext uri="{FF2B5EF4-FFF2-40B4-BE49-F238E27FC236}">
              <a16:creationId xmlns:a16="http://schemas.microsoft.com/office/drawing/2014/main" id="{00000000-0008-0000-1F00-000032000000}"/>
            </a:ext>
          </a:extLst>
        </xdr:cNvPr>
        <xdr:cNvCxnSpPr>
          <a:stCxn id="264" idx="2"/>
          <a:endCxn id="49" idx="0"/>
        </xdr:cNvCxnSpPr>
      </xdr:nvCxnSpPr>
      <xdr:spPr>
        <a:xfrm rot="16200000" flipH="1">
          <a:off x="9042893" y="5772509"/>
          <a:ext cx="918255" cy="1419225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6</xdr:row>
      <xdr:rowOff>166692</xdr:rowOff>
    </xdr:from>
    <xdr:to>
      <xdr:col>2</xdr:col>
      <xdr:colOff>971550</xdr:colOff>
      <xdr:row>11</xdr:row>
      <xdr:rowOff>90492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1" tooltip="Explorer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8" y="1662117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0" name="Gruppieren 9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000-00000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2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2</xdr:col>
      <xdr:colOff>1581147</xdr:colOff>
      <xdr:row>8</xdr:row>
      <xdr:rowOff>119067</xdr:rowOff>
    </xdr:from>
    <xdr:ext cx="1371600" cy="428625"/>
    <xdr:sp macro="" textlink="">
      <xdr:nvSpPr>
        <xdr:cNvPr id="14" name="Textfeld 7">
          <a:hlinkClick xmlns:r="http://schemas.openxmlformats.org/officeDocument/2006/relationships" r:id="rId5" tooltip="Download"/>
          <a:extLst>
            <a:ext uri="{FF2B5EF4-FFF2-40B4-BE49-F238E27FC236}">
              <a16:creationId xmlns:a16="http://schemas.microsoft.com/office/drawing/2014/main" id="{00000000-0008-0000-2000-00000E000000}"/>
            </a:ext>
          </a:extLst>
        </xdr:cNvPr>
        <xdr:cNvSpPr txBox="1"/>
      </xdr:nvSpPr>
      <xdr:spPr>
        <a:xfrm>
          <a:off x="2338385" y="1995492"/>
          <a:ext cx="1371600" cy="42862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Download Tool</a:t>
          </a:r>
        </a:p>
      </xdr:txBody>
    </xdr:sp>
    <xdr:clientData fPrintsWithSheet="0"/>
  </xdr:oneCellAnchor>
  <xdr:twoCellAnchor editAs="oneCell">
    <xdr:from>
      <xdr:col>3</xdr:col>
      <xdr:colOff>595312</xdr:colOff>
      <xdr:row>8</xdr:row>
      <xdr:rowOff>117129</xdr:rowOff>
    </xdr:from>
    <xdr:to>
      <xdr:col>3</xdr:col>
      <xdr:colOff>1023937</xdr:colOff>
      <xdr:row>10</xdr:row>
      <xdr:rowOff>147642</xdr:rowOff>
    </xdr:to>
    <xdr:grpSp>
      <xdr:nvGrpSpPr>
        <xdr:cNvPr id="15" name="Gruppieren 9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GrpSpPr/>
      </xdr:nvGrpSpPr>
      <xdr:grpSpPr>
        <a:xfrm>
          <a:off x="4100512" y="1991649"/>
          <a:ext cx="428625" cy="426753"/>
          <a:chOff x="12729063" y="1298331"/>
          <a:chExt cx="324000" cy="323267"/>
        </a:xfrm>
      </xdr:grpSpPr>
      <xdr:sp macro="" textlink="">
        <xdr:nvSpPr>
          <xdr:cNvPr id="16" name="Rechteck 10">
            <a:extLst>
              <a:ext uri="{FF2B5EF4-FFF2-40B4-BE49-F238E27FC236}">
                <a16:creationId xmlns:a16="http://schemas.microsoft.com/office/drawing/2014/main" id="{00000000-0008-0000-20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17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0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1" name="Gruppieren 10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100-00000C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3" name="Grafik 1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1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2</xdr:col>
      <xdr:colOff>76200</xdr:colOff>
      <xdr:row>6</xdr:row>
      <xdr:rowOff>166692</xdr:rowOff>
    </xdr:from>
    <xdr:to>
      <xdr:col>2</xdr:col>
      <xdr:colOff>971550</xdr:colOff>
      <xdr:row>11</xdr:row>
      <xdr:rowOff>90492</xdr:rowOff>
    </xdr:to>
    <xdr:pic>
      <xdr:nvPicPr>
        <xdr:cNvPr id="14" name="Grafik 5" descr="http://files.softicons.com/download/folder-icons/latt-sjo-icons-by-rick-patrick/png/128x128/Open.png">
          <a:hlinkClick xmlns:r="http://schemas.openxmlformats.org/officeDocument/2006/relationships" r:id="rId3" tooltip="Explorer"/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8" y="1662117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oneCellAnchor>
    <xdr:from>
      <xdr:col>2</xdr:col>
      <xdr:colOff>1581147</xdr:colOff>
      <xdr:row>8</xdr:row>
      <xdr:rowOff>119067</xdr:rowOff>
    </xdr:from>
    <xdr:ext cx="1371600" cy="428625"/>
    <xdr:sp macro="" textlink="">
      <xdr:nvSpPr>
        <xdr:cNvPr id="15" name="Textfeld 7">
          <a:hlinkClick xmlns:r="http://schemas.openxmlformats.org/officeDocument/2006/relationships" r:id="rId5" tooltip="Download"/>
          <a:extLst>
            <a:ext uri="{FF2B5EF4-FFF2-40B4-BE49-F238E27FC236}">
              <a16:creationId xmlns:a16="http://schemas.microsoft.com/office/drawing/2014/main" id="{00000000-0008-0000-2100-00000F000000}"/>
            </a:ext>
          </a:extLst>
        </xdr:cNvPr>
        <xdr:cNvSpPr txBox="1"/>
      </xdr:nvSpPr>
      <xdr:spPr>
        <a:xfrm>
          <a:off x="2338385" y="1995492"/>
          <a:ext cx="1371600" cy="42862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Download Tool</a:t>
          </a:r>
        </a:p>
      </xdr:txBody>
    </xdr:sp>
    <xdr:clientData fPrintsWithSheet="0"/>
  </xdr:oneCellAnchor>
  <xdr:twoCellAnchor editAs="oneCell">
    <xdr:from>
      <xdr:col>3</xdr:col>
      <xdr:colOff>595312</xdr:colOff>
      <xdr:row>8</xdr:row>
      <xdr:rowOff>117129</xdr:rowOff>
    </xdr:from>
    <xdr:to>
      <xdr:col>3</xdr:col>
      <xdr:colOff>1023937</xdr:colOff>
      <xdr:row>10</xdr:row>
      <xdr:rowOff>147642</xdr:rowOff>
    </xdr:to>
    <xdr:grpSp>
      <xdr:nvGrpSpPr>
        <xdr:cNvPr id="16" name="Gruppieren 9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100-000010000000}"/>
            </a:ext>
          </a:extLst>
        </xdr:cNvPr>
        <xdr:cNvGrpSpPr/>
      </xdr:nvGrpSpPr>
      <xdr:grpSpPr>
        <a:xfrm>
          <a:off x="4100512" y="1991649"/>
          <a:ext cx="428625" cy="426753"/>
          <a:chOff x="12729063" y="1298331"/>
          <a:chExt cx="324000" cy="323267"/>
        </a:xfrm>
      </xdr:grpSpPr>
      <xdr:sp macro="" textlink="">
        <xdr:nvSpPr>
          <xdr:cNvPr id="17" name="Rechteck 10">
            <a:extLst>
              <a:ext uri="{FF2B5EF4-FFF2-40B4-BE49-F238E27FC236}">
                <a16:creationId xmlns:a16="http://schemas.microsoft.com/office/drawing/2014/main" id="{00000000-0008-0000-21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8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1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/>
      </xdr:nvGrpSpPr>
      <xdr:grpSpPr>
        <a:xfrm>
          <a:off x="95250" y="104775"/>
          <a:ext cx="324000" cy="31022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929645</xdr:colOff>
      <xdr:row>6</xdr:row>
      <xdr:rowOff>140019</xdr:rowOff>
    </xdr:from>
    <xdr:to>
      <xdr:col>4</xdr:col>
      <xdr:colOff>3713</xdr:colOff>
      <xdr:row>6</xdr:row>
      <xdr:rowOff>389667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283" y="987744"/>
          <a:ext cx="1369593" cy="249648"/>
        </a:xfrm>
        <a:prstGeom prst="rect">
          <a:avLst/>
        </a:prstGeom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297180</xdr:colOff>
          <xdr:row>1</xdr:row>
          <xdr:rowOff>106680</xdr:rowOff>
        </xdr:from>
        <xdr:to>
          <xdr:col>3</xdr:col>
          <xdr:colOff>731520</xdr:colOff>
          <xdr:row>3</xdr:row>
          <xdr:rowOff>99060</xdr:rowOff>
        </xdr:to>
        <xdr:sp macro="" textlink="">
          <xdr:nvSpPr>
            <xdr:cNvPr id="498689" name="Option Button 1" descr="Light" hidden="1">
              <a:extLst>
                <a:ext uri="{63B3BB69-23CF-44E3-9099-C40C66FF867C}">
                  <a14:compatExt spid="_x0000_s498689"/>
                </a:ext>
                <a:ext uri="{FF2B5EF4-FFF2-40B4-BE49-F238E27FC236}">
                  <a16:creationId xmlns:a16="http://schemas.microsoft.com/office/drawing/2014/main" id="{00000000-0008-0000-2200-0000019C0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Light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601980</xdr:colOff>
          <xdr:row>1</xdr:row>
          <xdr:rowOff>106680</xdr:rowOff>
        </xdr:from>
        <xdr:to>
          <xdr:col>3</xdr:col>
          <xdr:colOff>213360</xdr:colOff>
          <xdr:row>3</xdr:row>
          <xdr:rowOff>99060</xdr:rowOff>
        </xdr:to>
        <xdr:sp macro="" textlink="">
          <xdr:nvSpPr>
            <xdr:cNvPr id="498690" name="Option Button 2" hidden="1">
              <a:extLst>
                <a:ext uri="{63B3BB69-23CF-44E3-9099-C40C66FF867C}">
                  <a14:compatExt spid="_x0000_s498690"/>
                </a:ext>
                <a:ext uri="{FF2B5EF4-FFF2-40B4-BE49-F238E27FC236}">
                  <a16:creationId xmlns:a16="http://schemas.microsoft.com/office/drawing/2014/main" id="{00000000-0008-0000-2200-0000029C0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Full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009_Qualit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@Unterricht\@iManagement\009_Qualit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Indicators"/>
      <sheetName val="Grobplan"/>
      <sheetName val="Detailplan"/>
      <sheetName val="Detailplan_Uebersicht"/>
      <sheetName val="Projektstand"/>
      <sheetName val="Projektabschluss"/>
      <sheetName val="Projektteam"/>
      <sheetName val="Promotoren"/>
      <sheetName val="Stakeholder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Logo"/>
      <sheetName val="2iMangement"/>
      <sheetName val="03_ProjectManagement"/>
      <sheetName val="Verantwortung"/>
    </sheetNames>
    <sheetDataSet>
      <sheetData sheetId="0">
        <row r="4">
          <cell r="Z4">
            <v>69763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2imanagement.ch/" TargetMode="External"/><Relationship Id="rId4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26" Type="http://schemas.openxmlformats.org/officeDocument/2006/relationships/ctrlProp" Target="../ctrlProps/ctrlProp26.xml"/><Relationship Id="rId3" Type="http://schemas.openxmlformats.org/officeDocument/2006/relationships/vmlDrawing" Target="../drawings/vmlDrawing15.vml"/><Relationship Id="rId21" Type="http://schemas.openxmlformats.org/officeDocument/2006/relationships/ctrlProp" Target="../ctrlProps/ctrlProp21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29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24" Type="http://schemas.openxmlformats.org/officeDocument/2006/relationships/ctrlProp" Target="../ctrlProps/ctrlProp24.xml"/><Relationship Id="rId32" Type="http://schemas.openxmlformats.org/officeDocument/2006/relationships/ctrlProp" Target="../ctrlProps/ctrlProp32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31" Type="http://schemas.openxmlformats.org/officeDocument/2006/relationships/ctrlProp" Target="../ctrlProps/ctrlProp31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30" Type="http://schemas.openxmlformats.org/officeDocument/2006/relationships/ctrlProp" Target="../ctrlProps/ctrlProp30.xml"/><Relationship Id="rId8" Type="http://schemas.openxmlformats.org/officeDocument/2006/relationships/ctrlProp" Target="../ctrlProps/ctrlProp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47.xml"/><Relationship Id="rId21" Type="http://schemas.openxmlformats.org/officeDocument/2006/relationships/ctrlProp" Target="../ctrlProps/ctrlProp51.xml"/><Relationship Id="rId42" Type="http://schemas.openxmlformats.org/officeDocument/2006/relationships/ctrlProp" Target="../ctrlProps/ctrlProp72.xml"/><Relationship Id="rId63" Type="http://schemas.openxmlformats.org/officeDocument/2006/relationships/ctrlProp" Target="../ctrlProps/ctrlProp93.xml"/><Relationship Id="rId84" Type="http://schemas.openxmlformats.org/officeDocument/2006/relationships/ctrlProp" Target="../ctrlProps/ctrlProp114.xml"/><Relationship Id="rId138" Type="http://schemas.openxmlformats.org/officeDocument/2006/relationships/ctrlProp" Target="../ctrlProps/ctrlProp168.xml"/><Relationship Id="rId159" Type="http://schemas.openxmlformats.org/officeDocument/2006/relationships/ctrlProp" Target="../ctrlProps/ctrlProp189.xml"/><Relationship Id="rId170" Type="http://schemas.openxmlformats.org/officeDocument/2006/relationships/ctrlProp" Target="../ctrlProps/ctrlProp200.xml"/><Relationship Id="rId191" Type="http://schemas.openxmlformats.org/officeDocument/2006/relationships/ctrlProp" Target="../ctrlProps/ctrlProp221.xml"/><Relationship Id="rId205" Type="http://schemas.openxmlformats.org/officeDocument/2006/relationships/ctrlProp" Target="../ctrlProps/ctrlProp235.xml"/><Relationship Id="rId226" Type="http://schemas.openxmlformats.org/officeDocument/2006/relationships/ctrlProp" Target="../ctrlProps/ctrlProp256.xml"/><Relationship Id="rId107" Type="http://schemas.openxmlformats.org/officeDocument/2006/relationships/ctrlProp" Target="../ctrlProps/ctrlProp137.xml"/><Relationship Id="rId11" Type="http://schemas.openxmlformats.org/officeDocument/2006/relationships/ctrlProp" Target="../ctrlProps/ctrlProp41.xml"/><Relationship Id="rId32" Type="http://schemas.openxmlformats.org/officeDocument/2006/relationships/ctrlProp" Target="../ctrlProps/ctrlProp62.xml"/><Relationship Id="rId53" Type="http://schemas.openxmlformats.org/officeDocument/2006/relationships/ctrlProp" Target="../ctrlProps/ctrlProp83.xml"/><Relationship Id="rId74" Type="http://schemas.openxmlformats.org/officeDocument/2006/relationships/ctrlProp" Target="../ctrlProps/ctrlProp104.xml"/><Relationship Id="rId128" Type="http://schemas.openxmlformats.org/officeDocument/2006/relationships/ctrlProp" Target="../ctrlProps/ctrlProp158.xml"/><Relationship Id="rId149" Type="http://schemas.openxmlformats.org/officeDocument/2006/relationships/ctrlProp" Target="../ctrlProps/ctrlProp179.xml"/><Relationship Id="rId5" Type="http://schemas.openxmlformats.org/officeDocument/2006/relationships/ctrlProp" Target="../ctrlProps/ctrlProp35.xml"/><Relationship Id="rId95" Type="http://schemas.openxmlformats.org/officeDocument/2006/relationships/ctrlProp" Target="../ctrlProps/ctrlProp125.xml"/><Relationship Id="rId160" Type="http://schemas.openxmlformats.org/officeDocument/2006/relationships/ctrlProp" Target="../ctrlProps/ctrlProp190.xml"/><Relationship Id="rId181" Type="http://schemas.openxmlformats.org/officeDocument/2006/relationships/ctrlProp" Target="../ctrlProps/ctrlProp211.xml"/><Relationship Id="rId216" Type="http://schemas.openxmlformats.org/officeDocument/2006/relationships/ctrlProp" Target="../ctrlProps/ctrlProp246.xml"/><Relationship Id="rId237" Type="http://schemas.openxmlformats.org/officeDocument/2006/relationships/ctrlProp" Target="../ctrlProps/ctrlProp267.xml"/><Relationship Id="rId22" Type="http://schemas.openxmlformats.org/officeDocument/2006/relationships/ctrlProp" Target="../ctrlProps/ctrlProp52.xml"/><Relationship Id="rId43" Type="http://schemas.openxmlformats.org/officeDocument/2006/relationships/ctrlProp" Target="../ctrlProps/ctrlProp73.xml"/><Relationship Id="rId64" Type="http://schemas.openxmlformats.org/officeDocument/2006/relationships/ctrlProp" Target="../ctrlProps/ctrlProp94.xml"/><Relationship Id="rId118" Type="http://schemas.openxmlformats.org/officeDocument/2006/relationships/ctrlProp" Target="../ctrlProps/ctrlProp148.xml"/><Relationship Id="rId139" Type="http://schemas.openxmlformats.org/officeDocument/2006/relationships/ctrlProp" Target="../ctrlProps/ctrlProp169.xml"/><Relationship Id="rId85" Type="http://schemas.openxmlformats.org/officeDocument/2006/relationships/ctrlProp" Target="../ctrlProps/ctrlProp115.xml"/><Relationship Id="rId150" Type="http://schemas.openxmlformats.org/officeDocument/2006/relationships/ctrlProp" Target="../ctrlProps/ctrlProp180.xml"/><Relationship Id="rId171" Type="http://schemas.openxmlformats.org/officeDocument/2006/relationships/ctrlProp" Target="../ctrlProps/ctrlProp201.xml"/><Relationship Id="rId192" Type="http://schemas.openxmlformats.org/officeDocument/2006/relationships/ctrlProp" Target="../ctrlProps/ctrlProp222.xml"/><Relationship Id="rId206" Type="http://schemas.openxmlformats.org/officeDocument/2006/relationships/ctrlProp" Target="../ctrlProps/ctrlProp236.xml"/><Relationship Id="rId227" Type="http://schemas.openxmlformats.org/officeDocument/2006/relationships/ctrlProp" Target="../ctrlProps/ctrlProp257.xml"/><Relationship Id="rId12" Type="http://schemas.openxmlformats.org/officeDocument/2006/relationships/ctrlProp" Target="../ctrlProps/ctrlProp42.xml"/><Relationship Id="rId33" Type="http://schemas.openxmlformats.org/officeDocument/2006/relationships/ctrlProp" Target="../ctrlProps/ctrlProp63.xml"/><Relationship Id="rId108" Type="http://schemas.openxmlformats.org/officeDocument/2006/relationships/ctrlProp" Target="../ctrlProps/ctrlProp138.xml"/><Relationship Id="rId129" Type="http://schemas.openxmlformats.org/officeDocument/2006/relationships/ctrlProp" Target="../ctrlProps/ctrlProp159.xml"/><Relationship Id="rId54" Type="http://schemas.openxmlformats.org/officeDocument/2006/relationships/ctrlProp" Target="../ctrlProps/ctrlProp84.xml"/><Relationship Id="rId75" Type="http://schemas.openxmlformats.org/officeDocument/2006/relationships/ctrlProp" Target="../ctrlProps/ctrlProp105.xml"/><Relationship Id="rId96" Type="http://schemas.openxmlformats.org/officeDocument/2006/relationships/ctrlProp" Target="../ctrlProps/ctrlProp126.xml"/><Relationship Id="rId140" Type="http://schemas.openxmlformats.org/officeDocument/2006/relationships/ctrlProp" Target="../ctrlProps/ctrlProp170.xml"/><Relationship Id="rId161" Type="http://schemas.openxmlformats.org/officeDocument/2006/relationships/ctrlProp" Target="../ctrlProps/ctrlProp191.xml"/><Relationship Id="rId182" Type="http://schemas.openxmlformats.org/officeDocument/2006/relationships/ctrlProp" Target="../ctrlProps/ctrlProp212.xml"/><Relationship Id="rId217" Type="http://schemas.openxmlformats.org/officeDocument/2006/relationships/ctrlProp" Target="../ctrlProps/ctrlProp247.xml"/><Relationship Id="rId6" Type="http://schemas.openxmlformats.org/officeDocument/2006/relationships/ctrlProp" Target="../ctrlProps/ctrlProp36.xml"/><Relationship Id="rId238" Type="http://schemas.openxmlformats.org/officeDocument/2006/relationships/ctrlProp" Target="../ctrlProps/ctrlProp268.xml"/><Relationship Id="rId23" Type="http://schemas.openxmlformats.org/officeDocument/2006/relationships/ctrlProp" Target="../ctrlProps/ctrlProp53.xml"/><Relationship Id="rId119" Type="http://schemas.openxmlformats.org/officeDocument/2006/relationships/ctrlProp" Target="../ctrlProps/ctrlProp149.xml"/><Relationship Id="rId44" Type="http://schemas.openxmlformats.org/officeDocument/2006/relationships/ctrlProp" Target="../ctrlProps/ctrlProp74.xml"/><Relationship Id="rId65" Type="http://schemas.openxmlformats.org/officeDocument/2006/relationships/ctrlProp" Target="../ctrlProps/ctrlProp95.xml"/><Relationship Id="rId86" Type="http://schemas.openxmlformats.org/officeDocument/2006/relationships/ctrlProp" Target="../ctrlProps/ctrlProp116.xml"/><Relationship Id="rId130" Type="http://schemas.openxmlformats.org/officeDocument/2006/relationships/ctrlProp" Target="../ctrlProps/ctrlProp160.xml"/><Relationship Id="rId151" Type="http://schemas.openxmlformats.org/officeDocument/2006/relationships/ctrlProp" Target="../ctrlProps/ctrlProp181.xml"/><Relationship Id="rId172" Type="http://schemas.openxmlformats.org/officeDocument/2006/relationships/ctrlProp" Target="../ctrlProps/ctrlProp202.xml"/><Relationship Id="rId193" Type="http://schemas.openxmlformats.org/officeDocument/2006/relationships/ctrlProp" Target="../ctrlProps/ctrlProp223.xml"/><Relationship Id="rId207" Type="http://schemas.openxmlformats.org/officeDocument/2006/relationships/ctrlProp" Target="../ctrlProps/ctrlProp237.xml"/><Relationship Id="rId228" Type="http://schemas.openxmlformats.org/officeDocument/2006/relationships/ctrlProp" Target="../ctrlProps/ctrlProp258.xml"/><Relationship Id="rId13" Type="http://schemas.openxmlformats.org/officeDocument/2006/relationships/ctrlProp" Target="../ctrlProps/ctrlProp43.xml"/><Relationship Id="rId109" Type="http://schemas.openxmlformats.org/officeDocument/2006/relationships/ctrlProp" Target="../ctrlProps/ctrlProp139.xml"/><Relationship Id="rId34" Type="http://schemas.openxmlformats.org/officeDocument/2006/relationships/ctrlProp" Target="../ctrlProps/ctrlProp64.xml"/><Relationship Id="rId55" Type="http://schemas.openxmlformats.org/officeDocument/2006/relationships/ctrlProp" Target="../ctrlProps/ctrlProp85.xml"/><Relationship Id="rId76" Type="http://schemas.openxmlformats.org/officeDocument/2006/relationships/ctrlProp" Target="../ctrlProps/ctrlProp106.xml"/><Relationship Id="rId97" Type="http://schemas.openxmlformats.org/officeDocument/2006/relationships/ctrlProp" Target="../ctrlProps/ctrlProp127.xml"/><Relationship Id="rId120" Type="http://schemas.openxmlformats.org/officeDocument/2006/relationships/ctrlProp" Target="../ctrlProps/ctrlProp150.xml"/><Relationship Id="rId141" Type="http://schemas.openxmlformats.org/officeDocument/2006/relationships/ctrlProp" Target="../ctrlProps/ctrlProp171.xml"/><Relationship Id="rId7" Type="http://schemas.openxmlformats.org/officeDocument/2006/relationships/ctrlProp" Target="../ctrlProps/ctrlProp37.xml"/><Relationship Id="rId162" Type="http://schemas.openxmlformats.org/officeDocument/2006/relationships/ctrlProp" Target="../ctrlProps/ctrlProp192.xml"/><Relationship Id="rId183" Type="http://schemas.openxmlformats.org/officeDocument/2006/relationships/ctrlProp" Target="../ctrlProps/ctrlProp213.xml"/><Relationship Id="rId218" Type="http://schemas.openxmlformats.org/officeDocument/2006/relationships/ctrlProp" Target="../ctrlProps/ctrlProp248.xml"/><Relationship Id="rId239" Type="http://schemas.openxmlformats.org/officeDocument/2006/relationships/ctrlProp" Target="../ctrlProps/ctrlProp269.xml"/><Relationship Id="rId24" Type="http://schemas.openxmlformats.org/officeDocument/2006/relationships/ctrlProp" Target="../ctrlProps/ctrlProp54.xml"/><Relationship Id="rId45" Type="http://schemas.openxmlformats.org/officeDocument/2006/relationships/ctrlProp" Target="../ctrlProps/ctrlProp75.xml"/><Relationship Id="rId66" Type="http://schemas.openxmlformats.org/officeDocument/2006/relationships/ctrlProp" Target="../ctrlProps/ctrlProp96.xml"/><Relationship Id="rId87" Type="http://schemas.openxmlformats.org/officeDocument/2006/relationships/ctrlProp" Target="../ctrlProps/ctrlProp117.xml"/><Relationship Id="rId110" Type="http://schemas.openxmlformats.org/officeDocument/2006/relationships/ctrlProp" Target="../ctrlProps/ctrlProp140.xml"/><Relationship Id="rId131" Type="http://schemas.openxmlformats.org/officeDocument/2006/relationships/ctrlProp" Target="../ctrlProps/ctrlProp161.xml"/><Relationship Id="rId152" Type="http://schemas.openxmlformats.org/officeDocument/2006/relationships/ctrlProp" Target="../ctrlProps/ctrlProp182.xml"/><Relationship Id="rId173" Type="http://schemas.openxmlformats.org/officeDocument/2006/relationships/ctrlProp" Target="../ctrlProps/ctrlProp203.xml"/><Relationship Id="rId194" Type="http://schemas.openxmlformats.org/officeDocument/2006/relationships/ctrlProp" Target="../ctrlProps/ctrlProp224.xml"/><Relationship Id="rId208" Type="http://schemas.openxmlformats.org/officeDocument/2006/relationships/ctrlProp" Target="../ctrlProps/ctrlProp238.xml"/><Relationship Id="rId229" Type="http://schemas.openxmlformats.org/officeDocument/2006/relationships/ctrlProp" Target="../ctrlProps/ctrlProp259.xml"/><Relationship Id="rId14" Type="http://schemas.openxmlformats.org/officeDocument/2006/relationships/ctrlProp" Target="../ctrlProps/ctrlProp44.xml"/><Relationship Id="rId35" Type="http://schemas.openxmlformats.org/officeDocument/2006/relationships/ctrlProp" Target="../ctrlProps/ctrlProp65.xml"/><Relationship Id="rId56" Type="http://schemas.openxmlformats.org/officeDocument/2006/relationships/ctrlProp" Target="../ctrlProps/ctrlProp86.xml"/><Relationship Id="rId77" Type="http://schemas.openxmlformats.org/officeDocument/2006/relationships/ctrlProp" Target="../ctrlProps/ctrlProp107.xml"/><Relationship Id="rId100" Type="http://schemas.openxmlformats.org/officeDocument/2006/relationships/ctrlProp" Target="../ctrlProps/ctrlProp130.xml"/><Relationship Id="rId8" Type="http://schemas.openxmlformats.org/officeDocument/2006/relationships/ctrlProp" Target="../ctrlProps/ctrlProp38.xml"/><Relationship Id="rId98" Type="http://schemas.openxmlformats.org/officeDocument/2006/relationships/ctrlProp" Target="../ctrlProps/ctrlProp128.xml"/><Relationship Id="rId121" Type="http://schemas.openxmlformats.org/officeDocument/2006/relationships/ctrlProp" Target="../ctrlProps/ctrlProp151.xml"/><Relationship Id="rId142" Type="http://schemas.openxmlformats.org/officeDocument/2006/relationships/ctrlProp" Target="../ctrlProps/ctrlProp172.xml"/><Relationship Id="rId163" Type="http://schemas.openxmlformats.org/officeDocument/2006/relationships/ctrlProp" Target="../ctrlProps/ctrlProp193.xml"/><Relationship Id="rId184" Type="http://schemas.openxmlformats.org/officeDocument/2006/relationships/ctrlProp" Target="../ctrlProps/ctrlProp214.xml"/><Relationship Id="rId219" Type="http://schemas.openxmlformats.org/officeDocument/2006/relationships/ctrlProp" Target="../ctrlProps/ctrlProp249.xml"/><Relationship Id="rId230" Type="http://schemas.openxmlformats.org/officeDocument/2006/relationships/ctrlProp" Target="../ctrlProps/ctrlProp260.xml"/><Relationship Id="rId25" Type="http://schemas.openxmlformats.org/officeDocument/2006/relationships/ctrlProp" Target="../ctrlProps/ctrlProp55.xml"/><Relationship Id="rId46" Type="http://schemas.openxmlformats.org/officeDocument/2006/relationships/ctrlProp" Target="../ctrlProps/ctrlProp76.xml"/><Relationship Id="rId67" Type="http://schemas.openxmlformats.org/officeDocument/2006/relationships/ctrlProp" Target="../ctrlProps/ctrlProp97.xml"/><Relationship Id="rId88" Type="http://schemas.openxmlformats.org/officeDocument/2006/relationships/ctrlProp" Target="../ctrlProps/ctrlProp118.xml"/><Relationship Id="rId111" Type="http://schemas.openxmlformats.org/officeDocument/2006/relationships/ctrlProp" Target="../ctrlProps/ctrlProp141.xml"/><Relationship Id="rId132" Type="http://schemas.openxmlformats.org/officeDocument/2006/relationships/ctrlProp" Target="../ctrlProps/ctrlProp162.xml"/><Relationship Id="rId153" Type="http://schemas.openxmlformats.org/officeDocument/2006/relationships/ctrlProp" Target="../ctrlProps/ctrlProp183.xml"/><Relationship Id="rId174" Type="http://schemas.openxmlformats.org/officeDocument/2006/relationships/ctrlProp" Target="../ctrlProps/ctrlProp204.xml"/><Relationship Id="rId195" Type="http://schemas.openxmlformats.org/officeDocument/2006/relationships/ctrlProp" Target="../ctrlProps/ctrlProp225.xml"/><Relationship Id="rId209" Type="http://schemas.openxmlformats.org/officeDocument/2006/relationships/ctrlProp" Target="../ctrlProps/ctrlProp239.xml"/><Relationship Id="rId190" Type="http://schemas.openxmlformats.org/officeDocument/2006/relationships/ctrlProp" Target="../ctrlProps/ctrlProp220.xml"/><Relationship Id="rId204" Type="http://schemas.openxmlformats.org/officeDocument/2006/relationships/ctrlProp" Target="../ctrlProps/ctrlProp234.xml"/><Relationship Id="rId220" Type="http://schemas.openxmlformats.org/officeDocument/2006/relationships/ctrlProp" Target="../ctrlProps/ctrlProp250.xml"/><Relationship Id="rId225" Type="http://schemas.openxmlformats.org/officeDocument/2006/relationships/ctrlProp" Target="../ctrlProps/ctrlProp255.xml"/><Relationship Id="rId15" Type="http://schemas.openxmlformats.org/officeDocument/2006/relationships/ctrlProp" Target="../ctrlProps/ctrlProp45.xml"/><Relationship Id="rId36" Type="http://schemas.openxmlformats.org/officeDocument/2006/relationships/ctrlProp" Target="../ctrlProps/ctrlProp66.xml"/><Relationship Id="rId57" Type="http://schemas.openxmlformats.org/officeDocument/2006/relationships/ctrlProp" Target="../ctrlProps/ctrlProp87.xml"/><Relationship Id="rId106" Type="http://schemas.openxmlformats.org/officeDocument/2006/relationships/ctrlProp" Target="../ctrlProps/ctrlProp136.xml"/><Relationship Id="rId127" Type="http://schemas.openxmlformats.org/officeDocument/2006/relationships/ctrlProp" Target="../ctrlProps/ctrlProp157.xml"/><Relationship Id="rId10" Type="http://schemas.openxmlformats.org/officeDocument/2006/relationships/ctrlProp" Target="../ctrlProps/ctrlProp40.xml"/><Relationship Id="rId31" Type="http://schemas.openxmlformats.org/officeDocument/2006/relationships/ctrlProp" Target="../ctrlProps/ctrlProp61.xml"/><Relationship Id="rId52" Type="http://schemas.openxmlformats.org/officeDocument/2006/relationships/ctrlProp" Target="../ctrlProps/ctrlProp82.xml"/><Relationship Id="rId73" Type="http://schemas.openxmlformats.org/officeDocument/2006/relationships/ctrlProp" Target="../ctrlProps/ctrlProp103.xml"/><Relationship Id="rId78" Type="http://schemas.openxmlformats.org/officeDocument/2006/relationships/ctrlProp" Target="../ctrlProps/ctrlProp108.xml"/><Relationship Id="rId94" Type="http://schemas.openxmlformats.org/officeDocument/2006/relationships/ctrlProp" Target="../ctrlProps/ctrlProp124.xml"/><Relationship Id="rId99" Type="http://schemas.openxmlformats.org/officeDocument/2006/relationships/ctrlProp" Target="../ctrlProps/ctrlProp129.xml"/><Relationship Id="rId101" Type="http://schemas.openxmlformats.org/officeDocument/2006/relationships/ctrlProp" Target="../ctrlProps/ctrlProp131.xml"/><Relationship Id="rId122" Type="http://schemas.openxmlformats.org/officeDocument/2006/relationships/ctrlProp" Target="../ctrlProps/ctrlProp152.xml"/><Relationship Id="rId143" Type="http://schemas.openxmlformats.org/officeDocument/2006/relationships/ctrlProp" Target="../ctrlProps/ctrlProp173.xml"/><Relationship Id="rId148" Type="http://schemas.openxmlformats.org/officeDocument/2006/relationships/ctrlProp" Target="../ctrlProps/ctrlProp178.xml"/><Relationship Id="rId164" Type="http://schemas.openxmlformats.org/officeDocument/2006/relationships/ctrlProp" Target="../ctrlProps/ctrlProp194.xml"/><Relationship Id="rId169" Type="http://schemas.openxmlformats.org/officeDocument/2006/relationships/ctrlProp" Target="../ctrlProps/ctrlProp199.xml"/><Relationship Id="rId185" Type="http://schemas.openxmlformats.org/officeDocument/2006/relationships/ctrlProp" Target="../ctrlProps/ctrlProp215.xml"/><Relationship Id="rId4" Type="http://schemas.openxmlformats.org/officeDocument/2006/relationships/ctrlProp" Target="../ctrlProps/ctrlProp34.xml"/><Relationship Id="rId9" Type="http://schemas.openxmlformats.org/officeDocument/2006/relationships/ctrlProp" Target="../ctrlProps/ctrlProp39.xml"/><Relationship Id="rId180" Type="http://schemas.openxmlformats.org/officeDocument/2006/relationships/ctrlProp" Target="../ctrlProps/ctrlProp210.xml"/><Relationship Id="rId210" Type="http://schemas.openxmlformats.org/officeDocument/2006/relationships/ctrlProp" Target="../ctrlProps/ctrlProp240.xml"/><Relationship Id="rId215" Type="http://schemas.openxmlformats.org/officeDocument/2006/relationships/ctrlProp" Target="../ctrlProps/ctrlProp245.xml"/><Relationship Id="rId236" Type="http://schemas.openxmlformats.org/officeDocument/2006/relationships/ctrlProp" Target="../ctrlProps/ctrlProp266.xml"/><Relationship Id="rId26" Type="http://schemas.openxmlformats.org/officeDocument/2006/relationships/ctrlProp" Target="../ctrlProps/ctrlProp56.xml"/><Relationship Id="rId231" Type="http://schemas.openxmlformats.org/officeDocument/2006/relationships/ctrlProp" Target="../ctrlProps/ctrlProp261.xml"/><Relationship Id="rId47" Type="http://schemas.openxmlformats.org/officeDocument/2006/relationships/ctrlProp" Target="../ctrlProps/ctrlProp77.xml"/><Relationship Id="rId68" Type="http://schemas.openxmlformats.org/officeDocument/2006/relationships/ctrlProp" Target="../ctrlProps/ctrlProp98.xml"/><Relationship Id="rId89" Type="http://schemas.openxmlformats.org/officeDocument/2006/relationships/ctrlProp" Target="../ctrlProps/ctrlProp119.xml"/><Relationship Id="rId112" Type="http://schemas.openxmlformats.org/officeDocument/2006/relationships/ctrlProp" Target="../ctrlProps/ctrlProp142.xml"/><Relationship Id="rId133" Type="http://schemas.openxmlformats.org/officeDocument/2006/relationships/ctrlProp" Target="../ctrlProps/ctrlProp163.xml"/><Relationship Id="rId154" Type="http://schemas.openxmlformats.org/officeDocument/2006/relationships/ctrlProp" Target="../ctrlProps/ctrlProp184.xml"/><Relationship Id="rId175" Type="http://schemas.openxmlformats.org/officeDocument/2006/relationships/ctrlProp" Target="../ctrlProps/ctrlProp205.xml"/><Relationship Id="rId196" Type="http://schemas.openxmlformats.org/officeDocument/2006/relationships/ctrlProp" Target="../ctrlProps/ctrlProp226.xml"/><Relationship Id="rId200" Type="http://schemas.openxmlformats.org/officeDocument/2006/relationships/ctrlProp" Target="../ctrlProps/ctrlProp230.xml"/><Relationship Id="rId16" Type="http://schemas.openxmlformats.org/officeDocument/2006/relationships/ctrlProp" Target="../ctrlProps/ctrlProp46.xml"/><Relationship Id="rId221" Type="http://schemas.openxmlformats.org/officeDocument/2006/relationships/ctrlProp" Target="../ctrlProps/ctrlProp251.xml"/><Relationship Id="rId37" Type="http://schemas.openxmlformats.org/officeDocument/2006/relationships/ctrlProp" Target="../ctrlProps/ctrlProp67.xml"/><Relationship Id="rId58" Type="http://schemas.openxmlformats.org/officeDocument/2006/relationships/ctrlProp" Target="../ctrlProps/ctrlProp88.xml"/><Relationship Id="rId79" Type="http://schemas.openxmlformats.org/officeDocument/2006/relationships/ctrlProp" Target="../ctrlProps/ctrlProp109.xml"/><Relationship Id="rId102" Type="http://schemas.openxmlformats.org/officeDocument/2006/relationships/ctrlProp" Target="../ctrlProps/ctrlProp132.xml"/><Relationship Id="rId123" Type="http://schemas.openxmlformats.org/officeDocument/2006/relationships/ctrlProp" Target="../ctrlProps/ctrlProp153.xml"/><Relationship Id="rId144" Type="http://schemas.openxmlformats.org/officeDocument/2006/relationships/ctrlProp" Target="../ctrlProps/ctrlProp174.xml"/><Relationship Id="rId90" Type="http://schemas.openxmlformats.org/officeDocument/2006/relationships/ctrlProp" Target="../ctrlProps/ctrlProp120.xml"/><Relationship Id="rId165" Type="http://schemas.openxmlformats.org/officeDocument/2006/relationships/ctrlProp" Target="../ctrlProps/ctrlProp195.xml"/><Relationship Id="rId186" Type="http://schemas.openxmlformats.org/officeDocument/2006/relationships/ctrlProp" Target="../ctrlProps/ctrlProp216.xml"/><Relationship Id="rId211" Type="http://schemas.openxmlformats.org/officeDocument/2006/relationships/ctrlProp" Target="../ctrlProps/ctrlProp241.xml"/><Relationship Id="rId232" Type="http://schemas.openxmlformats.org/officeDocument/2006/relationships/ctrlProp" Target="../ctrlProps/ctrlProp262.xml"/><Relationship Id="rId27" Type="http://schemas.openxmlformats.org/officeDocument/2006/relationships/ctrlProp" Target="../ctrlProps/ctrlProp57.xml"/><Relationship Id="rId48" Type="http://schemas.openxmlformats.org/officeDocument/2006/relationships/ctrlProp" Target="../ctrlProps/ctrlProp78.xml"/><Relationship Id="rId69" Type="http://schemas.openxmlformats.org/officeDocument/2006/relationships/ctrlProp" Target="../ctrlProps/ctrlProp99.xml"/><Relationship Id="rId113" Type="http://schemas.openxmlformats.org/officeDocument/2006/relationships/ctrlProp" Target="../ctrlProps/ctrlProp143.xml"/><Relationship Id="rId134" Type="http://schemas.openxmlformats.org/officeDocument/2006/relationships/ctrlProp" Target="../ctrlProps/ctrlProp164.xml"/><Relationship Id="rId80" Type="http://schemas.openxmlformats.org/officeDocument/2006/relationships/ctrlProp" Target="../ctrlProps/ctrlProp110.xml"/><Relationship Id="rId155" Type="http://schemas.openxmlformats.org/officeDocument/2006/relationships/ctrlProp" Target="../ctrlProps/ctrlProp185.xml"/><Relationship Id="rId176" Type="http://schemas.openxmlformats.org/officeDocument/2006/relationships/ctrlProp" Target="../ctrlProps/ctrlProp206.xml"/><Relationship Id="rId197" Type="http://schemas.openxmlformats.org/officeDocument/2006/relationships/ctrlProp" Target="../ctrlProps/ctrlProp227.xml"/><Relationship Id="rId201" Type="http://schemas.openxmlformats.org/officeDocument/2006/relationships/ctrlProp" Target="../ctrlProps/ctrlProp231.xml"/><Relationship Id="rId222" Type="http://schemas.openxmlformats.org/officeDocument/2006/relationships/ctrlProp" Target="../ctrlProps/ctrlProp252.xml"/><Relationship Id="rId17" Type="http://schemas.openxmlformats.org/officeDocument/2006/relationships/ctrlProp" Target="../ctrlProps/ctrlProp47.xml"/><Relationship Id="rId38" Type="http://schemas.openxmlformats.org/officeDocument/2006/relationships/ctrlProp" Target="../ctrlProps/ctrlProp68.xml"/><Relationship Id="rId59" Type="http://schemas.openxmlformats.org/officeDocument/2006/relationships/ctrlProp" Target="../ctrlProps/ctrlProp89.xml"/><Relationship Id="rId103" Type="http://schemas.openxmlformats.org/officeDocument/2006/relationships/ctrlProp" Target="../ctrlProps/ctrlProp133.xml"/><Relationship Id="rId124" Type="http://schemas.openxmlformats.org/officeDocument/2006/relationships/ctrlProp" Target="../ctrlProps/ctrlProp154.xml"/><Relationship Id="rId70" Type="http://schemas.openxmlformats.org/officeDocument/2006/relationships/ctrlProp" Target="../ctrlProps/ctrlProp100.xml"/><Relationship Id="rId91" Type="http://schemas.openxmlformats.org/officeDocument/2006/relationships/ctrlProp" Target="../ctrlProps/ctrlProp121.xml"/><Relationship Id="rId145" Type="http://schemas.openxmlformats.org/officeDocument/2006/relationships/ctrlProp" Target="../ctrlProps/ctrlProp175.xml"/><Relationship Id="rId166" Type="http://schemas.openxmlformats.org/officeDocument/2006/relationships/ctrlProp" Target="../ctrlProps/ctrlProp196.xml"/><Relationship Id="rId187" Type="http://schemas.openxmlformats.org/officeDocument/2006/relationships/ctrlProp" Target="../ctrlProps/ctrlProp217.xml"/><Relationship Id="rId1" Type="http://schemas.openxmlformats.org/officeDocument/2006/relationships/printerSettings" Target="../printerSettings/printerSettings21.bin"/><Relationship Id="rId212" Type="http://schemas.openxmlformats.org/officeDocument/2006/relationships/ctrlProp" Target="../ctrlProps/ctrlProp242.xml"/><Relationship Id="rId233" Type="http://schemas.openxmlformats.org/officeDocument/2006/relationships/ctrlProp" Target="../ctrlProps/ctrlProp263.xml"/><Relationship Id="rId28" Type="http://schemas.openxmlformats.org/officeDocument/2006/relationships/ctrlProp" Target="../ctrlProps/ctrlProp58.xml"/><Relationship Id="rId49" Type="http://schemas.openxmlformats.org/officeDocument/2006/relationships/ctrlProp" Target="../ctrlProps/ctrlProp79.xml"/><Relationship Id="rId114" Type="http://schemas.openxmlformats.org/officeDocument/2006/relationships/ctrlProp" Target="../ctrlProps/ctrlProp144.xml"/><Relationship Id="rId60" Type="http://schemas.openxmlformats.org/officeDocument/2006/relationships/ctrlProp" Target="../ctrlProps/ctrlProp90.xml"/><Relationship Id="rId81" Type="http://schemas.openxmlformats.org/officeDocument/2006/relationships/ctrlProp" Target="../ctrlProps/ctrlProp111.xml"/><Relationship Id="rId135" Type="http://schemas.openxmlformats.org/officeDocument/2006/relationships/ctrlProp" Target="../ctrlProps/ctrlProp165.xml"/><Relationship Id="rId156" Type="http://schemas.openxmlformats.org/officeDocument/2006/relationships/ctrlProp" Target="../ctrlProps/ctrlProp186.xml"/><Relationship Id="rId177" Type="http://schemas.openxmlformats.org/officeDocument/2006/relationships/ctrlProp" Target="../ctrlProps/ctrlProp207.xml"/><Relationship Id="rId198" Type="http://schemas.openxmlformats.org/officeDocument/2006/relationships/ctrlProp" Target="../ctrlProps/ctrlProp228.xml"/><Relationship Id="rId202" Type="http://schemas.openxmlformats.org/officeDocument/2006/relationships/ctrlProp" Target="../ctrlProps/ctrlProp232.xml"/><Relationship Id="rId223" Type="http://schemas.openxmlformats.org/officeDocument/2006/relationships/ctrlProp" Target="../ctrlProps/ctrlProp253.xml"/><Relationship Id="rId18" Type="http://schemas.openxmlformats.org/officeDocument/2006/relationships/ctrlProp" Target="../ctrlProps/ctrlProp48.xml"/><Relationship Id="rId39" Type="http://schemas.openxmlformats.org/officeDocument/2006/relationships/ctrlProp" Target="../ctrlProps/ctrlProp69.xml"/><Relationship Id="rId50" Type="http://schemas.openxmlformats.org/officeDocument/2006/relationships/ctrlProp" Target="../ctrlProps/ctrlProp80.xml"/><Relationship Id="rId104" Type="http://schemas.openxmlformats.org/officeDocument/2006/relationships/ctrlProp" Target="../ctrlProps/ctrlProp134.xml"/><Relationship Id="rId125" Type="http://schemas.openxmlformats.org/officeDocument/2006/relationships/ctrlProp" Target="../ctrlProps/ctrlProp155.xml"/><Relationship Id="rId146" Type="http://schemas.openxmlformats.org/officeDocument/2006/relationships/ctrlProp" Target="../ctrlProps/ctrlProp176.xml"/><Relationship Id="rId167" Type="http://schemas.openxmlformats.org/officeDocument/2006/relationships/ctrlProp" Target="../ctrlProps/ctrlProp197.xml"/><Relationship Id="rId188" Type="http://schemas.openxmlformats.org/officeDocument/2006/relationships/ctrlProp" Target="../ctrlProps/ctrlProp218.xml"/><Relationship Id="rId71" Type="http://schemas.openxmlformats.org/officeDocument/2006/relationships/ctrlProp" Target="../ctrlProps/ctrlProp101.xml"/><Relationship Id="rId92" Type="http://schemas.openxmlformats.org/officeDocument/2006/relationships/ctrlProp" Target="../ctrlProps/ctrlProp122.xml"/><Relationship Id="rId213" Type="http://schemas.openxmlformats.org/officeDocument/2006/relationships/ctrlProp" Target="../ctrlProps/ctrlProp243.xml"/><Relationship Id="rId234" Type="http://schemas.openxmlformats.org/officeDocument/2006/relationships/ctrlProp" Target="../ctrlProps/ctrlProp264.xml"/><Relationship Id="rId2" Type="http://schemas.openxmlformats.org/officeDocument/2006/relationships/drawing" Target="../drawings/drawing20.xml"/><Relationship Id="rId29" Type="http://schemas.openxmlformats.org/officeDocument/2006/relationships/ctrlProp" Target="../ctrlProps/ctrlProp59.xml"/><Relationship Id="rId40" Type="http://schemas.openxmlformats.org/officeDocument/2006/relationships/ctrlProp" Target="../ctrlProps/ctrlProp70.xml"/><Relationship Id="rId115" Type="http://schemas.openxmlformats.org/officeDocument/2006/relationships/ctrlProp" Target="../ctrlProps/ctrlProp145.xml"/><Relationship Id="rId136" Type="http://schemas.openxmlformats.org/officeDocument/2006/relationships/ctrlProp" Target="../ctrlProps/ctrlProp166.xml"/><Relationship Id="rId157" Type="http://schemas.openxmlformats.org/officeDocument/2006/relationships/ctrlProp" Target="../ctrlProps/ctrlProp187.xml"/><Relationship Id="rId178" Type="http://schemas.openxmlformats.org/officeDocument/2006/relationships/ctrlProp" Target="../ctrlProps/ctrlProp208.xml"/><Relationship Id="rId61" Type="http://schemas.openxmlformats.org/officeDocument/2006/relationships/ctrlProp" Target="../ctrlProps/ctrlProp91.xml"/><Relationship Id="rId82" Type="http://schemas.openxmlformats.org/officeDocument/2006/relationships/ctrlProp" Target="../ctrlProps/ctrlProp112.xml"/><Relationship Id="rId199" Type="http://schemas.openxmlformats.org/officeDocument/2006/relationships/ctrlProp" Target="../ctrlProps/ctrlProp229.xml"/><Relationship Id="rId203" Type="http://schemas.openxmlformats.org/officeDocument/2006/relationships/ctrlProp" Target="../ctrlProps/ctrlProp233.xml"/><Relationship Id="rId19" Type="http://schemas.openxmlformats.org/officeDocument/2006/relationships/ctrlProp" Target="../ctrlProps/ctrlProp49.xml"/><Relationship Id="rId224" Type="http://schemas.openxmlformats.org/officeDocument/2006/relationships/ctrlProp" Target="../ctrlProps/ctrlProp254.xml"/><Relationship Id="rId30" Type="http://schemas.openxmlformats.org/officeDocument/2006/relationships/ctrlProp" Target="../ctrlProps/ctrlProp60.xml"/><Relationship Id="rId105" Type="http://schemas.openxmlformats.org/officeDocument/2006/relationships/ctrlProp" Target="../ctrlProps/ctrlProp135.xml"/><Relationship Id="rId126" Type="http://schemas.openxmlformats.org/officeDocument/2006/relationships/ctrlProp" Target="../ctrlProps/ctrlProp156.xml"/><Relationship Id="rId147" Type="http://schemas.openxmlformats.org/officeDocument/2006/relationships/ctrlProp" Target="../ctrlProps/ctrlProp177.xml"/><Relationship Id="rId168" Type="http://schemas.openxmlformats.org/officeDocument/2006/relationships/ctrlProp" Target="../ctrlProps/ctrlProp198.xml"/><Relationship Id="rId51" Type="http://schemas.openxmlformats.org/officeDocument/2006/relationships/ctrlProp" Target="../ctrlProps/ctrlProp81.xml"/><Relationship Id="rId72" Type="http://schemas.openxmlformats.org/officeDocument/2006/relationships/ctrlProp" Target="../ctrlProps/ctrlProp102.xml"/><Relationship Id="rId93" Type="http://schemas.openxmlformats.org/officeDocument/2006/relationships/ctrlProp" Target="../ctrlProps/ctrlProp123.xml"/><Relationship Id="rId189" Type="http://schemas.openxmlformats.org/officeDocument/2006/relationships/ctrlProp" Target="../ctrlProps/ctrlProp219.xml"/><Relationship Id="rId3" Type="http://schemas.openxmlformats.org/officeDocument/2006/relationships/vmlDrawing" Target="../drawings/vmlDrawing20.vml"/><Relationship Id="rId214" Type="http://schemas.openxmlformats.org/officeDocument/2006/relationships/ctrlProp" Target="../ctrlProps/ctrlProp244.xml"/><Relationship Id="rId235" Type="http://schemas.openxmlformats.org/officeDocument/2006/relationships/ctrlProp" Target="../ctrlProps/ctrlProp265.xml"/><Relationship Id="rId116" Type="http://schemas.openxmlformats.org/officeDocument/2006/relationships/ctrlProp" Target="../ctrlProps/ctrlProp146.xml"/><Relationship Id="rId137" Type="http://schemas.openxmlformats.org/officeDocument/2006/relationships/ctrlProp" Target="../ctrlProps/ctrlProp167.xml"/><Relationship Id="rId158" Type="http://schemas.openxmlformats.org/officeDocument/2006/relationships/ctrlProp" Target="../ctrlProps/ctrlProp188.xml"/><Relationship Id="rId20" Type="http://schemas.openxmlformats.org/officeDocument/2006/relationships/ctrlProp" Target="../ctrlProps/ctrlProp50.xml"/><Relationship Id="rId41" Type="http://schemas.openxmlformats.org/officeDocument/2006/relationships/ctrlProp" Target="../ctrlProps/ctrlProp71.xml"/><Relationship Id="rId62" Type="http://schemas.openxmlformats.org/officeDocument/2006/relationships/ctrlProp" Target="../ctrlProps/ctrlProp92.xml"/><Relationship Id="rId83" Type="http://schemas.openxmlformats.org/officeDocument/2006/relationships/ctrlProp" Target="../ctrlProps/ctrlProp113.xml"/><Relationship Id="rId179" Type="http://schemas.openxmlformats.org/officeDocument/2006/relationships/ctrlProp" Target="../ctrlProps/ctrlProp209.xml"/></Relationships>
</file>

<file path=xl/worksheets/_rels/sheet2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83.xml"/><Relationship Id="rId299" Type="http://schemas.openxmlformats.org/officeDocument/2006/relationships/ctrlProp" Target="../ctrlProps/ctrlProp565.xml"/><Relationship Id="rId21" Type="http://schemas.openxmlformats.org/officeDocument/2006/relationships/ctrlProp" Target="../ctrlProps/ctrlProp287.xml"/><Relationship Id="rId63" Type="http://schemas.openxmlformats.org/officeDocument/2006/relationships/ctrlProp" Target="../ctrlProps/ctrlProp329.xml"/><Relationship Id="rId159" Type="http://schemas.openxmlformats.org/officeDocument/2006/relationships/ctrlProp" Target="../ctrlProps/ctrlProp425.xml"/><Relationship Id="rId324" Type="http://schemas.openxmlformats.org/officeDocument/2006/relationships/ctrlProp" Target="../ctrlProps/ctrlProp590.xml"/><Relationship Id="rId170" Type="http://schemas.openxmlformats.org/officeDocument/2006/relationships/ctrlProp" Target="../ctrlProps/ctrlProp436.xml"/><Relationship Id="rId226" Type="http://schemas.openxmlformats.org/officeDocument/2006/relationships/ctrlProp" Target="../ctrlProps/ctrlProp492.xml"/><Relationship Id="rId268" Type="http://schemas.openxmlformats.org/officeDocument/2006/relationships/ctrlProp" Target="../ctrlProps/ctrlProp534.xml"/><Relationship Id="rId32" Type="http://schemas.openxmlformats.org/officeDocument/2006/relationships/ctrlProp" Target="../ctrlProps/ctrlProp298.xml"/><Relationship Id="rId74" Type="http://schemas.openxmlformats.org/officeDocument/2006/relationships/ctrlProp" Target="../ctrlProps/ctrlProp340.xml"/><Relationship Id="rId128" Type="http://schemas.openxmlformats.org/officeDocument/2006/relationships/ctrlProp" Target="../ctrlProps/ctrlProp394.xml"/><Relationship Id="rId335" Type="http://schemas.openxmlformats.org/officeDocument/2006/relationships/ctrlProp" Target="../ctrlProps/ctrlProp601.xml"/><Relationship Id="rId5" Type="http://schemas.openxmlformats.org/officeDocument/2006/relationships/ctrlProp" Target="../ctrlProps/ctrlProp271.xml"/><Relationship Id="rId181" Type="http://schemas.openxmlformats.org/officeDocument/2006/relationships/ctrlProp" Target="../ctrlProps/ctrlProp447.xml"/><Relationship Id="rId237" Type="http://schemas.openxmlformats.org/officeDocument/2006/relationships/ctrlProp" Target="../ctrlProps/ctrlProp503.xml"/><Relationship Id="rId279" Type="http://schemas.openxmlformats.org/officeDocument/2006/relationships/ctrlProp" Target="../ctrlProps/ctrlProp545.xml"/><Relationship Id="rId43" Type="http://schemas.openxmlformats.org/officeDocument/2006/relationships/ctrlProp" Target="../ctrlProps/ctrlProp309.xml"/><Relationship Id="rId139" Type="http://schemas.openxmlformats.org/officeDocument/2006/relationships/ctrlProp" Target="../ctrlProps/ctrlProp405.xml"/><Relationship Id="rId290" Type="http://schemas.openxmlformats.org/officeDocument/2006/relationships/ctrlProp" Target="../ctrlProps/ctrlProp556.xml"/><Relationship Id="rId304" Type="http://schemas.openxmlformats.org/officeDocument/2006/relationships/ctrlProp" Target="../ctrlProps/ctrlProp570.xml"/><Relationship Id="rId346" Type="http://schemas.openxmlformats.org/officeDocument/2006/relationships/ctrlProp" Target="../ctrlProps/ctrlProp612.xml"/><Relationship Id="rId85" Type="http://schemas.openxmlformats.org/officeDocument/2006/relationships/ctrlProp" Target="../ctrlProps/ctrlProp351.xml"/><Relationship Id="rId150" Type="http://schemas.openxmlformats.org/officeDocument/2006/relationships/ctrlProp" Target="../ctrlProps/ctrlProp416.xml"/><Relationship Id="rId192" Type="http://schemas.openxmlformats.org/officeDocument/2006/relationships/ctrlProp" Target="../ctrlProps/ctrlProp458.xml"/><Relationship Id="rId206" Type="http://schemas.openxmlformats.org/officeDocument/2006/relationships/ctrlProp" Target="../ctrlProps/ctrlProp472.xml"/><Relationship Id="rId248" Type="http://schemas.openxmlformats.org/officeDocument/2006/relationships/ctrlProp" Target="../ctrlProps/ctrlProp514.xml"/><Relationship Id="rId12" Type="http://schemas.openxmlformats.org/officeDocument/2006/relationships/ctrlProp" Target="../ctrlProps/ctrlProp278.xml"/><Relationship Id="rId108" Type="http://schemas.openxmlformats.org/officeDocument/2006/relationships/ctrlProp" Target="../ctrlProps/ctrlProp374.xml"/><Relationship Id="rId315" Type="http://schemas.openxmlformats.org/officeDocument/2006/relationships/ctrlProp" Target="../ctrlProps/ctrlProp581.xml"/><Relationship Id="rId357" Type="http://schemas.openxmlformats.org/officeDocument/2006/relationships/ctrlProp" Target="../ctrlProps/ctrlProp623.xml"/><Relationship Id="rId54" Type="http://schemas.openxmlformats.org/officeDocument/2006/relationships/ctrlProp" Target="../ctrlProps/ctrlProp320.xml"/><Relationship Id="rId96" Type="http://schemas.openxmlformats.org/officeDocument/2006/relationships/ctrlProp" Target="../ctrlProps/ctrlProp362.xml"/><Relationship Id="rId161" Type="http://schemas.openxmlformats.org/officeDocument/2006/relationships/ctrlProp" Target="../ctrlProps/ctrlProp427.xml"/><Relationship Id="rId217" Type="http://schemas.openxmlformats.org/officeDocument/2006/relationships/ctrlProp" Target="../ctrlProps/ctrlProp483.xml"/><Relationship Id="rId259" Type="http://schemas.openxmlformats.org/officeDocument/2006/relationships/ctrlProp" Target="../ctrlProps/ctrlProp525.xml"/><Relationship Id="rId23" Type="http://schemas.openxmlformats.org/officeDocument/2006/relationships/ctrlProp" Target="../ctrlProps/ctrlProp289.xml"/><Relationship Id="rId119" Type="http://schemas.openxmlformats.org/officeDocument/2006/relationships/ctrlProp" Target="../ctrlProps/ctrlProp385.xml"/><Relationship Id="rId270" Type="http://schemas.openxmlformats.org/officeDocument/2006/relationships/ctrlProp" Target="../ctrlProps/ctrlProp536.xml"/><Relationship Id="rId326" Type="http://schemas.openxmlformats.org/officeDocument/2006/relationships/ctrlProp" Target="../ctrlProps/ctrlProp592.xml"/><Relationship Id="rId65" Type="http://schemas.openxmlformats.org/officeDocument/2006/relationships/ctrlProp" Target="../ctrlProps/ctrlProp331.xml"/><Relationship Id="rId130" Type="http://schemas.openxmlformats.org/officeDocument/2006/relationships/ctrlProp" Target="../ctrlProps/ctrlProp396.xml"/><Relationship Id="rId172" Type="http://schemas.openxmlformats.org/officeDocument/2006/relationships/ctrlProp" Target="../ctrlProps/ctrlProp438.xml"/><Relationship Id="rId228" Type="http://schemas.openxmlformats.org/officeDocument/2006/relationships/ctrlProp" Target="../ctrlProps/ctrlProp494.xml"/><Relationship Id="rId281" Type="http://schemas.openxmlformats.org/officeDocument/2006/relationships/ctrlProp" Target="../ctrlProps/ctrlProp547.xml"/><Relationship Id="rId337" Type="http://schemas.openxmlformats.org/officeDocument/2006/relationships/ctrlProp" Target="../ctrlProps/ctrlProp603.xml"/><Relationship Id="rId34" Type="http://schemas.openxmlformats.org/officeDocument/2006/relationships/ctrlProp" Target="../ctrlProps/ctrlProp300.xml"/><Relationship Id="rId76" Type="http://schemas.openxmlformats.org/officeDocument/2006/relationships/ctrlProp" Target="../ctrlProps/ctrlProp342.xml"/><Relationship Id="rId141" Type="http://schemas.openxmlformats.org/officeDocument/2006/relationships/ctrlProp" Target="../ctrlProps/ctrlProp407.xml"/><Relationship Id="rId7" Type="http://schemas.openxmlformats.org/officeDocument/2006/relationships/ctrlProp" Target="../ctrlProps/ctrlProp273.xml"/><Relationship Id="rId183" Type="http://schemas.openxmlformats.org/officeDocument/2006/relationships/ctrlProp" Target="../ctrlProps/ctrlProp449.xml"/><Relationship Id="rId239" Type="http://schemas.openxmlformats.org/officeDocument/2006/relationships/ctrlProp" Target="../ctrlProps/ctrlProp505.xml"/><Relationship Id="rId250" Type="http://schemas.openxmlformats.org/officeDocument/2006/relationships/ctrlProp" Target="../ctrlProps/ctrlProp516.xml"/><Relationship Id="rId292" Type="http://schemas.openxmlformats.org/officeDocument/2006/relationships/ctrlProp" Target="../ctrlProps/ctrlProp558.xml"/><Relationship Id="rId306" Type="http://schemas.openxmlformats.org/officeDocument/2006/relationships/ctrlProp" Target="../ctrlProps/ctrlProp572.xml"/><Relationship Id="rId45" Type="http://schemas.openxmlformats.org/officeDocument/2006/relationships/ctrlProp" Target="../ctrlProps/ctrlProp311.xml"/><Relationship Id="rId87" Type="http://schemas.openxmlformats.org/officeDocument/2006/relationships/ctrlProp" Target="../ctrlProps/ctrlProp353.xml"/><Relationship Id="rId110" Type="http://schemas.openxmlformats.org/officeDocument/2006/relationships/ctrlProp" Target="../ctrlProps/ctrlProp376.xml"/><Relationship Id="rId348" Type="http://schemas.openxmlformats.org/officeDocument/2006/relationships/ctrlProp" Target="../ctrlProps/ctrlProp614.xml"/><Relationship Id="rId152" Type="http://schemas.openxmlformats.org/officeDocument/2006/relationships/ctrlProp" Target="../ctrlProps/ctrlProp418.xml"/><Relationship Id="rId194" Type="http://schemas.openxmlformats.org/officeDocument/2006/relationships/ctrlProp" Target="../ctrlProps/ctrlProp460.xml"/><Relationship Id="rId208" Type="http://schemas.openxmlformats.org/officeDocument/2006/relationships/ctrlProp" Target="../ctrlProps/ctrlProp474.xml"/><Relationship Id="rId261" Type="http://schemas.openxmlformats.org/officeDocument/2006/relationships/ctrlProp" Target="../ctrlProps/ctrlProp527.xml"/><Relationship Id="rId14" Type="http://schemas.openxmlformats.org/officeDocument/2006/relationships/ctrlProp" Target="../ctrlProps/ctrlProp280.xml"/><Relationship Id="rId56" Type="http://schemas.openxmlformats.org/officeDocument/2006/relationships/ctrlProp" Target="../ctrlProps/ctrlProp322.xml"/><Relationship Id="rId317" Type="http://schemas.openxmlformats.org/officeDocument/2006/relationships/ctrlProp" Target="../ctrlProps/ctrlProp583.xml"/><Relationship Id="rId98" Type="http://schemas.openxmlformats.org/officeDocument/2006/relationships/ctrlProp" Target="../ctrlProps/ctrlProp364.xml"/><Relationship Id="rId121" Type="http://schemas.openxmlformats.org/officeDocument/2006/relationships/ctrlProp" Target="../ctrlProps/ctrlProp387.xml"/><Relationship Id="rId163" Type="http://schemas.openxmlformats.org/officeDocument/2006/relationships/ctrlProp" Target="../ctrlProps/ctrlProp429.xml"/><Relationship Id="rId219" Type="http://schemas.openxmlformats.org/officeDocument/2006/relationships/ctrlProp" Target="../ctrlProps/ctrlProp485.xml"/><Relationship Id="rId230" Type="http://schemas.openxmlformats.org/officeDocument/2006/relationships/ctrlProp" Target="../ctrlProps/ctrlProp496.xml"/><Relationship Id="rId25" Type="http://schemas.openxmlformats.org/officeDocument/2006/relationships/ctrlProp" Target="../ctrlProps/ctrlProp291.xml"/><Relationship Id="rId46" Type="http://schemas.openxmlformats.org/officeDocument/2006/relationships/ctrlProp" Target="../ctrlProps/ctrlProp312.xml"/><Relationship Id="rId67" Type="http://schemas.openxmlformats.org/officeDocument/2006/relationships/ctrlProp" Target="../ctrlProps/ctrlProp333.xml"/><Relationship Id="rId272" Type="http://schemas.openxmlformats.org/officeDocument/2006/relationships/ctrlProp" Target="../ctrlProps/ctrlProp538.xml"/><Relationship Id="rId293" Type="http://schemas.openxmlformats.org/officeDocument/2006/relationships/ctrlProp" Target="../ctrlProps/ctrlProp559.xml"/><Relationship Id="rId307" Type="http://schemas.openxmlformats.org/officeDocument/2006/relationships/ctrlProp" Target="../ctrlProps/ctrlProp573.xml"/><Relationship Id="rId328" Type="http://schemas.openxmlformats.org/officeDocument/2006/relationships/ctrlProp" Target="../ctrlProps/ctrlProp594.xml"/><Relationship Id="rId349" Type="http://schemas.openxmlformats.org/officeDocument/2006/relationships/ctrlProp" Target="../ctrlProps/ctrlProp615.xml"/><Relationship Id="rId88" Type="http://schemas.openxmlformats.org/officeDocument/2006/relationships/ctrlProp" Target="../ctrlProps/ctrlProp354.xml"/><Relationship Id="rId111" Type="http://schemas.openxmlformats.org/officeDocument/2006/relationships/ctrlProp" Target="../ctrlProps/ctrlProp377.xml"/><Relationship Id="rId132" Type="http://schemas.openxmlformats.org/officeDocument/2006/relationships/ctrlProp" Target="../ctrlProps/ctrlProp398.xml"/><Relationship Id="rId153" Type="http://schemas.openxmlformats.org/officeDocument/2006/relationships/ctrlProp" Target="../ctrlProps/ctrlProp419.xml"/><Relationship Id="rId174" Type="http://schemas.openxmlformats.org/officeDocument/2006/relationships/ctrlProp" Target="../ctrlProps/ctrlProp440.xml"/><Relationship Id="rId195" Type="http://schemas.openxmlformats.org/officeDocument/2006/relationships/ctrlProp" Target="../ctrlProps/ctrlProp461.xml"/><Relationship Id="rId209" Type="http://schemas.openxmlformats.org/officeDocument/2006/relationships/ctrlProp" Target="../ctrlProps/ctrlProp475.xml"/><Relationship Id="rId220" Type="http://schemas.openxmlformats.org/officeDocument/2006/relationships/ctrlProp" Target="../ctrlProps/ctrlProp486.xml"/><Relationship Id="rId241" Type="http://schemas.openxmlformats.org/officeDocument/2006/relationships/ctrlProp" Target="../ctrlProps/ctrlProp507.xml"/><Relationship Id="rId15" Type="http://schemas.openxmlformats.org/officeDocument/2006/relationships/ctrlProp" Target="../ctrlProps/ctrlProp281.xml"/><Relationship Id="rId36" Type="http://schemas.openxmlformats.org/officeDocument/2006/relationships/ctrlProp" Target="../ctrlProps/ctrlProp302.xml"/><Relationship Id="rId57" Type="http://schemas.openxmlformats.org/officeDocument/2006/relationships/ctrlProp" Target="../ctrlProps/ctrlProp323.xml"/><Relationship Id="rId262" Type="http://schemas.openxmlformats.org/officeDocument/2006/relationships/ctrlProp" Target="../ctrlProps/ctrlProp528.xml"/><Relationship Id="rId283" Type="http://schemas.openxmlformats.org/officeDocument/2006/relationships/ctrlProp" Target="../ctrlProps/ctrlProp549.xml"/><Relationship Id="rId318" Type="http://schemas.openxmlformats.org/officeDocument/2006/relationships/ctrlProp" Target="../ctrlProps/ctrlProp584.xml"/><Relationship Id="rId339" Type="http://schemas.openxmlformats.org/officeDocument/2006/relationships/ctrlProp" Target="../ctrlProps/ctrlProp605.xml"/><Relationship Id="rId78" Type="http://schemas.openxmlformats.org/officeDocument/2006/relationships/ctrlProp" Target="../ctrlProps/ctrlProp344.xml"/><Relationship Id="rId99" Type="http://schemas.openxmlformats.org/officeDocument/2006/relationships/ctrlProp" Target="../ctrlProps/ctrlProp365.xml"/><Relationship Id="rId101" Type="http://schemas.openxmlformats.org/officeDocument/2006/relationships/ctrlProp" Target="../ctrlProps/ctrlProp367.xml"/><Relationship Id="rId122" Type="http://schemas.openxmlformats.org/officeDocument/2006/relationships/ctrlProp" Target="../ctrlProps/ctrlProp388.xml"/><Relationship Id="rId143" Type="http://schemas.openxmlformats.org/officeDocument/2006/relationships/ctrlProp" Target="../ctrlProps/ctrlProp409.xml"/><Relationship Id="rId164" Type="http://schemas.openxmlformats.org/officeDocument/2006/relationships/ctrlProp" Target="../ctrlProps/ctrlProp430.xml"/><Relationship Id="rId185" Type="http://schemas.openxmlformats.org/officeDocument/2006/relationships/ctrlProp" Target="../ctrlProps/ctrlProp451.xml"/><Relationship Id="rId350" Type="http://schemas.openxmlformats.org/officeDocument/2006/relationships/ctrlProp" Target="../ctrlProps/ctrlProp616.xml"/><Relationship Id="rId9" Type="http://schemas.openxmlformats.org/officeDocument/2006/relationships/ctrlProp" Target="../ctrlProps/ctrlProp275.xml"/><Relationship Id="rId210" Type="http://schemas.openxmlformats.org/officeDocument/2006/relationships/ctrlProp" Target="../ctrlProps/ctrlProp476.xml"/><Relationship Id="rId26" Type="http://schemas.openxmlformats.org/officeDocument/2006/relationships/ctrlProp" Target="../ctrlProps/ctrlProp292.xml"/><Relationship Id="rId231" Type="http://schemas.openxmlformats.org/officeDocument/2006/relationships/ctrlProp" Target="../ctrlProps/ctrlProp497.xml"/><Relationship Id="rId252" Type="http://schemas.openxmlformats.org/officeDocument/2006/relationships/ctrlProp" Target="../ctrlProps/ctrlProp518.xml"/><Relationship Id="rId273" Type="http://schemas.openxmlformats.org/officeDocument/2006/relationships/ctrlProp" Target="../ctrlProps/ctrlProp539.xml"/><Relationship Id="rId294" Type="http://schemas.openxmlformats.org/officeDocument/2006/relationships/ctrlProp" Target="../ctrlProps/ctrlProp560.xml"/><Relationship Id="rId308" Type="http://schemas.openxmlformats.org/officeDocument/2006/relationships/ctrlProp" Target="../ctrlProps/ctrlProp574.xml"/><Relationship Id="rId329" Type="http://schemas.openxmlformats.org/officeDocument/2006/relationships/ctrlProp" Target="../ctrlProps/ctrlProp595.xml"/><Relationship Id="rId47" Type="http://schemas.openxmlformats.org/officeDocument/2006/relationships/ctrlProp" Target="../ctrlProps/ctrlProp313.xml"/><Relationship Id="rId68" Type="http://schemas.openxmlformats.org/officeDocument/2006/relationships/ctrlProp" Target="../ctrlProps/ctrlProp334.xml"/><Relationship Id="rId89" Type="http://schemas.openxmlformats.org/officeDocument/2006/relationships/ctrlProp" Target="../ctrlProps/ctrlProp355.xml"/><Relationship Id="rId112" Type="http://schemas.openxmlformats.org/officeDocument/2006/relationships/ctrlProp" Target="../ctrlProps/ctrlProp378.xml"/><Relationship Id="rId133" Type="http://schemas.openxmlformats.org/officeDocument/2006/relationships/ctrlProp" Target="../ctrlProps/ctrlProp399.xml"/><Relationship Id="rId154" Type="http://schemas.openxmlformats.org/officeDocument/2006/relationships/ctrlProp" Target="../ctrlProps/ctrlProp420.xml"/><Relationship Id="rId175" Type="http://schemas.openxmlformats.org/officeDocument/2006/relationships/ctrlProp" Target="../ctrlProps/ctrlProp441.xml"/><Relationship Id="rId340" Type="http://schemas.openxmlformats.org/officeDocument/2006/relationships/ctrlProp" Target="../ctrlProps/ctrlProp606.xml"/><Relationship Id="rId196" Type="http://schemas.openxmlformats.org/officeDocument/2006/relationships/ctrlProp" Target="../ctrlProps/ctrlProp462.xml"/><Relationship Id="rId200" Type="http://schemas.openxmlformats.org/officeDocument/2006/relationships/ctrlProp" Target="../ctrlProps/ctrlProp466.xml"/><Relationship Id="rId16" Type="http://schemas.openxmlformats.org/officeDocument/2006/relationships/ctrlProp" Target="../ctrlProps/ctrlProp282.xml"/><Relationship Id="rId221" Type="http://schemas.openxmlformats.org/officeDocument/2006/relationships/ctrlProp" Target="../ctrlProps/ctrlProp487.xml"/><Relationship Id="rId242" Type="http://schemas.openxmlformats.org/officeDocument/2006/relationships/ctrlProp" Target="../ctrlProps/ctrlProp508.xml"/><Relationship Id="rId263" Type="http://schemas.openxmlformats.org/officeDocument/2006/relationships/ctrlProp" Target="../ctrlProps/ctrlProp529.xml"/><Relationship Id="rId284" Type="http://schemas.openxmlformats.org/officeDocument/2006/relationships/ctrlProp" Target="../ctrlProps/ctrlProp550.xml"/><Relationship Id="rId319" Type="http://schemas.openxmlformats.org/officeDocument/2006/relationships/ctrlProp" Target="../ctrlProps/ctrlProp585.xml"/><Relationship Id="rId37" Type="http://schemas.openxmlformats.org/officeDocument/2006/relationships/ctrlProp" Target="../ctrlProps/ctrlProp303.xml"/><Relationship Id="rId58" Type="http://schemas.openxmlformats.org/officeDocument/2006/relationships/ctrlProp" Target="../ctrlProps/ctrlProp324.xml"/><Relationship Id="rId79" Type="http://schemas.openxmlformats.org/officeDocument/2006/relationships/ctrlProp" Target="../ctrlProps/ctrlProp345.xml"/><Relationship Id="rId102" Type="http://schemas.openxmlformats.org/officeDocument/2006/relationships/ctrlProp" Target="../ctrlProps/ctrlProp368.xml"/><Relationship Id="rId123" Type="http://schemas.openxmlformats.org/officeDocument/2006/relationships/ctrlProp" Target="../ctrlProps/ctrlProp389.xml"/><Relationship Id="rId144" Type="http://schemas.openxmlformats.org/officeDocument/2006/relationships/ctrlProp" Target="../ctrlProps/ctrlProp410.xml"/><Relationship Id="rId330" Type="http://schemas.openxmlformats.org/officeDocument/2006/relationships/ctrlProp" Target="../ctrlProps/ctrlProp596.xml"/><Relationship Id="rId90" Type="http://schemas.openxmlformats.org/officeDocument/2006/relationships/ctrlProp" Target="../ctrlProps/ctrlProp356.xml"/><Relationship Id="rId165" Type="http://schemas.openxmlformats.org/officeDocument/2006/relationships/ctrlProp" Target="../ctrlProps/ctrlProp431.xml"/><Relationship Id="rId186" Type="http://schemas.openxmlformats.org/officeDocument/2006/relationships/ctrlProp" Target="../ctrlProps/ctrlProp452.xml"/><Relationship Id="rId351" Type="http://schemas.openxmlformats.org/officeDocument/2006/relationships/ctrlProp" Target="../ctrlProps/ctrlProp617.xml"/><Relationship Id="rId211" Type="http://schemas.openxmlformats.org/officeDocument/2006/relationships/ctrlProp" Target="../ctrlProps/ctrlProp477.xml"/><Relationship Id="rId232" Type="http://schemas.openxmlformats.org/officeDocument/2006/relationships/ctrlProp" Target="../ctrlProps/ctrlProp498.xml"/><Relationship Id="rId253" Type="http://schemas.openxmlformats.org/officeDocument/2006/relationships/ctrlProp" Target="../ctrlProps/ctrlProp519.xml"/><Relationship Id="rId274" Type="http://schemas.openxmlformats.org/officeDocument/2006/relationships/ctrlProp" Target="../ctrlProps/ctrlProp540.xml"/><Relationship Id="rId295" Type="http://schemas.openxmlformats.org/officeDocument/2006/relationships/ctrlProp" Target="../ctrlProps/ctrlProp561.xml"/><Relationship Id="rId309" Type="http://schemas.openxmlformats.org/officeDocument/2006/relationships/ctrlProp" Target="../ctrlProps/ctrlProp575.xml"/><Relationship Id="rId27" Type="http://schemas.openxmlformats.org/officeDocument/2006/relationships/ctrlProp" Target="../ctrlProps/ctrlProp293.xml"/><Relationship Id="rId48" Type="http://schemas.openxmlformats.org/officeDocument/2006/relationships/ctrlProp" Target="../ctrlProps/ctrlProp314.xml"/><Relationship Id="rId69" Type="http://schemas.openxmlformats.org/officeDocument/2006/relationships/ctrlProp" Target="../ctrlProps/ctrlProp335.xml"/><Relationship Id="rId113" Type="http://schemas.openxmlformats.org/officeDocument/2006/relationships/ctrlProp" Target="../ctrlProps/ctrlProp379.xml"/><Relationship Id="rId134" Type="http://schemas.openxmlformats.org/officeDocument/2006/relationships/ctrlProp" Target="../ctrlProps/ctrlProp400.xml"/><Relationship Id="rId320" Type="http://schemas.openxmlformats.org/officeDocument/2006/relationships/ctrlProp" Target="../ctrlProps/ctrlProp586.xml"/><Relationship Id="rId80" Type="http://schemas.openxmlformats.org/officeDocument/2006/relationships/ctrlProp" Target="../ctrlProps/ctrlProp346.xml"/><Relationship Id="rId155" Type="http://schemas.openxmlformats.org/officeDocument/2006/relationships/ctrlProp" Target="../ctrlProps/ctrlProp421.xml"/><Relationship Id="rId176" Type="http://schemas.openxmlformats.org/officeDocument/2006/relationships/ctrlProp" Target="../ctrlProps/ctrlProp442.xml"/><Relationship Id="rId197" Type="http://schemas.openxmlformats.org/officeDocument/2006/relationships/ctrlProp" Target="../ctrlProps/ctrlProp463.xml"/><Relationship Id="rId341" Type="http://schemas.openxmlformats.org/officeDocument/2006/relationships/ctrlProp" Target="../ctrlProps/ctrlProp607.xml"/><Relationship Id="rId201" Type="http://schemas.openxmlformats.org/officeDocument/2006/relationships/ctrlProp" Target="../ctrlProps/ctrlProp467.xml"/><Relationship Id="rId222" Type="http://schemas.openxmlformats.org/officeDocument/2006/relationships/ctrlProp" Target="../ctrlProps/ctrlProp488.xml"/><Relationship Id="rId243" Type="http://schemas.openxmlformats.org/officeDocument/2006/relationships/ctrlProp" Target="../ctrlProps/ctrlProp509.xml"/><Relationship Id="rId264" Type="http://schemas.openxmlformats.org/officeDocument/2006/relationships/ctrlProp" Target="../ctrlProps/ctrlProp530.xml"/><Relationship Id="rId285" Type="http://schemas.openxmlformats.org/officeDocument/2006/relationships/ctrlProp" Target="../ctrlProps/ctrlProp551.xml"/><Relationship Id="rId17" Type="http://schemas.openxmlformats.org/officeDocument/2006/relationships/ctrlProp" Target="../ctrlProps/ctrlProp283.xml"/><Relationship Id="rId38" Type="http://schemas.openxmlformats.org/officeDocument/2006/relationships/ctrlProp" Target="../ctrlProps/ctrlProp304.xml"/><Relationship Id="rId59" Type="http://schemas.openxmlformats.org/officeDocument/2006/relationships/ctrlProp" Target="../ctrlProps/ctrlProp325.xml"/><Relationship Id="rId103" Type="http://schemas.openxmlformats.org/officeDocument/2006/relationships/ctrlProp" Target="../ctrlProps/ctrlProp369.xml"/><Relationship Id="rId124" Type="http://schemas.openxmlformats.org/officeDocument/2006/relationships/ctrlProp" Target="../ctrlProps/ctrlProp390.xml"/><Relationship Id="rId310" Type="http://schemas.openxmlformats.org/officeDocument/2006/relationships/ctrlProp" Target="../ctrlProps/ctrlProp576.xml"/><Relationship Id="rId70" Type="http://schemas.openxmlformats.org/officeDocument/2006/relationships/ctrlProp" Target="../ctrlProps/ctrlProp336.xml"/><Relationship Id="rId91" Type="http://schemas.openxmlformats.org/officeDocument/2006/relationships/ctrlProp" Target="../ctrlProps/ctrlProp357.xml"/><Relationship Id="rId145" Type="http://schemas.openxmlformats.org/officeDocument/2006/relationships/ctrlProp" Target="../ctrlProps/ctrlProp411.xml"/><Relationship Id="rId166" Type="http://schemas.openxmlformats.org/officeDocument/2006/relationships/ctrlProp" Target="../ctrlProps/ctrlProp432.xml"/><Relationship Id="rId187" Type="http://schemas.openxmlformats.org/officeDocument/2006/relationships/ctrlProp" Target="../ctrlProps/ctrlProp453.xml"/><Relationship Id="rId331" Type="http://schemas.openxmlformats.org/officeDocument/2006/relationships/ctrlProp" Target="../ctrlProps/ctrlProp597.xml"/><Relationship Id="rId352" Type="http://schemas.openxmlformats.org/officeDocument/2006/relationships/ctrlProp" Target="../ctrlProps/ctrlProp618.xml"/><Relationship Id="rId1" Type="http://schemas.openxmlformats.org/officeDocument/2006/relationships/printerSettings" Target="../printerSettings/printerSettings22.bin"/><Relationship Id="rId212" Type="http://schemas.openxmlformats.org/officeDocument/2006/relationships/ctrlProp" Target="../ctrlProps/ctrlProp478.xml"/><Relationship Id="rId233" Type="http://schemas.openxmlformats.org/officeDocument/2006/relationships/ctrlProp" Target="../ctrlProps/ctrlProp499.xml"/><Relationship Id="rId254" Type="http://schemas.openxmlformats.org/officeDocument/2006/relationships/ctrlProp" Target="../ctrlProps/ctrlProp520.xml"/><Relationship Id="rId28" Type="http://schemas.openxmlformats.org/officeDocument/2006/relationships/ctrlProp" Target="../ctrlProps/ctrlProp294.xml"/><Relationship Id="rId49" Type="http://schemas.openxmlformats.org/officeDocument/2006/relationships/ctrlProp" Target="../ctrlProps/ctrlProp315.xml"/><Relationship Id="rId114" Type="http://schemas.openxmlformats.org/officeDocument/2006/relationships/ctrlProp" Target="../ctrlProps/ctrlProp380.xml"/><Relationship Id="rId275" Type="http://schemas.openxmlformats.org/officeDocument/2006/relationships/ctrlProp" Target="../ctrlProps/ctrlProp541.xml"/><Relationship Id="rId296" Type="http://schemas.openxmlformats.org/officeDocument/2006/relationships/ctrlProp" Target="../ctrlProps/ctrlProp562.xml"/><Relationship Id="rId300" Type="http://schemas.openxmlformats.org/officeDocument/2006/relationships/ctrlProp" Target="../ctrlProps/ctrlProp566.xml"/><Relationship Id="rId60" Type="http://schemas.openxmlformats.org/officeDocument/2006/relationships/ctrlProp" Target="../ctrlProps/ctrlProp326.xml"/><Relationship Id="rId81" Type="http://schemas.openxmlformats.org/officeDocument/2006/relationships/ctrlProp" Target="../ctrlProps/ctrlProp347.xml"/><Relationship Id="rId135" Type="http://schemas.openxmlformats.org/officeDocument/2006/relationships/ctrlProp" Target="../ctrlProps/ctrlProp401.xml"/><Relationship Id="rId156" Type="http://schemas.openxmlformats.org/officeDocument/2006/relationships/ctrlProp" Target="../ctrlProps/ctrlProp422.xml"/><Relationship Id="rId177" Type="http://schemas.openxmlformats.org/officeDocument/2006/relationships/ctrlProp" Target="../ctrlProps/ctrlProp443.xml"/><Relationship Id="rId198" Type="http://schemas.openxmlformats.org/officeDocument/2006/relationships/ctrlProp" Target="../ctrlProps/ctrlProp464.xml"/><Relationship Id="rId321" Type="http://schemas.openxmlformats.org/officeDocument/2006/relationships/ctrlProp" Target="../ctrlProps/ctrlProp587.xml"/><Relationship Id="rId342" Type="http://schemas.openxmlformats.org/officeDocument/2006/relationships/ctrlProp" Target="../ctrlProps/ctrlProp608.xml"/><Relationship Id="rId202" Type="http://schemas.openxmlformats.org/officeDocument/2006/relationships/ctrlProp" Target="../ctrlProps/ctrlProp468.xml"/><Relationship Id="rId223" Type="http://schemas.openxmlformats.org/officeDocument/2006/relationships/ctrlProp" Target="../ctrlProps/ctrlProp489.xml"/><Relationship Id="rId244" Type="http://schemas.openxmlformats.org/officeDocument/2006/relationships/ctrlProp" Target="../ctrlProps/ctrlProp510.xml"/><Relationship Id="rId18" Type="http://schemas.openxmlformats.org/officeDocument/2006/relationships/ctrlProp" Target="../ctrlProps/ctrlProp284.xml"/><Relationship Id="rId39" Type="http://schemas.openxmlformats.org/officeDocument/2006/relationships/ctrlProp" Target="../ctrlProps/ctrlProp305.xml"/><Relationship Id="rId265" Type="http://schemas.openxmlformats.org/officeDocument/2006/relationships/ctrlProp" Target="../ctrlProps/ctrlProp531.xml"/><Relationship Id="rId286" Type="http://schemas.openxmlformats.org/officeDocument/2006/relationships/ctrlProp" Target="../ctrlProps/ctrlProp552.xml"/><Relationship Id="rId50" Type="http://schemas.openxmlformats.org/officeDocument/2006/relationships/ctrlProp" Target="../ctrlProps/ctrlProp316.xml"/><Relationship Id="rId104" Type="http://schemas.openxmlformats.org/officeDocument/2006/relationships/ctrlProp" Target="../ctrlProps/ctrlProp370.xml"/><Relationship Id="rId125" Type="http://schemas.openxmlformats.org/officeDocument/2006/relationships/ctrlProp" Target="../ctrlProps/ctrlProp391.xml"/><Relationship Id="rId146" Type="http://schemas.openxmlformats.org/officeDocument/2006/relationships/ctrlProp" Target="../ctrlProps/ctrlProp412.xml"/><Relationship Id="rId167" Type="http://schemas.openxmlformats.org/officeDocument/2006/relationships/ctrlProp" Target="../ctrlProps/ctrlProp433.xml"/><Relationship Id="rId188" Type="http://schemas.openxmlformats.org/officeDocument/2006/relationships/ctrlProp" Target="../ctrlProps/ctrlProp454.xml"/><Relationship Id="rId311" Type="http://schemas.openxmlformats.org/officeDocument/2006/relationships/ctrlProp" Target="../ctrlProps/ctrlProp577.xml"/><Relationship Id="rId332" Type="http://schemas.openxmlformats.org/officeDocument/2006/relationships/ctrlProp" Target="../ctrlProps/ctrlProp598.xml"/><Relationship Id="rId353" Type="http://schemas.openxmlformats.org/officeDocument/2006/relationships/ctrlProp" Target="../ctrlProps/ctrlProp619.xml"/><Relationship Id="rId71" Type="http://schemas.openxmlformats.org/officeDocument/2006/relationships/ctrlProp" Target="../ctrlProps/ctrlProp337.xml"/><Relationship Id="rId92" Type="http://schemas.openxmlformats.org/officeDocument/2006/relationships/ctrlProp" Target="../ctrlProps/ctrlProp358.xml"/><Relationship Id="rId213" Type="http://schemas.openxmlformats.org/officeDocument/2006/relationships/ctrlProp" Target="../ctrlProps/ctrlProp479.xml"/><Relationship Id="rId234" Type="http://schemas.openxmlformats.org/officeDocument/2006/relationships/ctrlProp" Target="../ctrlProps/ctrlProp500.xml"/><Relationship Id="rId2" Type="http://schemas.openxmlformats.org/officeDocument/2006/relationships/drawing" Target="../drawings/drawing21.xml"/><Relationship Id="rId29" Type="http://schemas.openxmlformats.org/officeDocument/2006/relationships/ctrlProp" Target="../ctrlProps/ctrlProp295.xml"/><Relationship Id="rId255" Type="http://schemas.openxmlformats.org/officeDocument/2006/relationships/ctrlProp" Target="../ctrlProps/ctrlProp521.xml"/><Relationship Id="rId276" Type="http://schemas.openxmlformats.org/officeDocument/2006/relationships/ctrlProp" Target="../ctrlProps/ctrlProp542.xml"/><Relationship Id="rId297" Type="http://schemas.openxmlformats.org/officeDocument/2006/relationships/ctrlProp" Target="../ctrlProps/ctrlProp563.xml"/><Relationship Id="rId40" Type="http://schemas.openxmlformats.org/officeDocument/2006/relationships/ctrlProp" Target="../ctrlProps/ctrlProp306.xml"/><Relationship Id="rId115" Type="http://schemas.openxmlformats.org/officeDocument/2006/relationships/ctrlProp" Target="../ctrlProps/ctrlProp381.xml"/><Relationship Id="rId136" Type="http://schemas.openxmlformats.org/officeDocument/2006/relationships/ctrlProp" Target="../ctrlProps/ctrlProp402.xml"/><Relationship Id="rId157" Type="http://schemas.openxmlformats.org/officeDocument/2006/relationships/ctrlProp" Target="../ctrlProps/ctrlProp423.xml"/><Relationship Id="rId178" Type="http://schemas.openxmlformats.org/officeDocument/2006/relationships/ctrlProp" Target="../ctrlProps/ctrlProp444.xml"/><Relationship Id="rId301" Type="http://schemas.openxmlformats.org/officeDocument/2006/relationships/ctrlProp" Target="../ctrlProps/ctrlProp567.xml"/><Relationship Id="rId322" Type="http://schemas.openxmlformats.org/officeDocument/2006/relationships/ctrlProp" Target="../ctrlProps/ctrlProp588.xml"/><Relationship Id="rId343" Type="http://schemas.openxmlformats.org/officeDocument/2006/relationships/ctrlProp" Target="../ctrlProps/ctrlProp609.xml"/><Relationship Id="rId61" Type="http://schemas.openxmlformats.org/officeDocument/2006/relationships/ctrlProp" Target="../ctrlProps/ctrlProp327.xml"/><Relationship Id="rId82" Type="http://schemas.openxmlformats.org/officeDocument/2006/relationships/ctrlProp" Target="../ctrlProps/ctrlProp348.xml"/><Relationship Id="rId199" Type="http://schemas.openxmlformats.org/officeDocument/2006/relationships/ctrlProp" Target="../ctrlProps/ctrlProp465.xml"/><Relationship Id="rId203" Type="http://schemas.openxmlformats.org/officeDocument/2006/relationships/ctrlProp" Target="../ctrlProps/ctrlProp469.xml"/><Relationship Id="rId19" Type="http://schemas.openxmlformats.org/officeDocument/2006/relationships/ctrlProp" Target="../ctrlProps/ctrlProp285.xml"/><Relationship Id="rId224" Type="http://schemas.openxmlformats.org/officeDocument/2006/relationships/ctrlProp" Target="../ctrlProps/ctrlProp490.xml"/><Relationship Id="rId245" Type="http://schemas.openxmlformats.org/officeDocument/2006/relationships/ctrlProp" Target="../ctrlProps/ctrlProp511.xml"/><Relationship Id="rId266" Type="http://schemas.openxmlformats.org/officeDocument/2006/relationships/ctrlProp" Target="../ctrlProps/ctrlProp532.xml"/><Relationship Id="rId287" Type="http://schemas.openxmlformats.org/officeDocument/2006/relationships/ctrlProp" Target="../ctrlProps/ctrlProp553.xml"/><Relationship Id="rId30" Type="http://schemas.openxmlformats.org/officeDocument/2006/relationships/ctrlProp" Target="../ctrlProps/ctrlProp296.xml"/><Relationship Id="rId105" Type="http://schemas.openxmlformats.org/officeDocument/2006/relationships/ctrlProp" Target="../ctrlProps/ctrlProp371.xml"/><Relationship Id="rId126" Type="http://schemas.openxmlformats.org/officeDocument/2006/relationships/ctrlProp" Target="../ctrlProps/ctrlProp392.xml"/><Relationship Id="rId147" Type="http://schemas.openxmlformats.org/officeDocument/2006/relationships/ctrlProp" Target="../ctrlProps/ctrlProp413.xml"/><Relationship Id="rId168" Type="http://schemas.openxmlformats.org/officeDocument/2006/relationships/ctrlProp" Target="../ctrlProps/ctrlProp434.xml"/><Relationship Id="rId312" Type="http://schemas.openxmlformats.org/officeDocument/2006/relationships/ctrlProp" Target="../ctrlProps/ctrlProp578.xml"/><Relationship Id="rId333" Type="http://schemas.openxmlformats.org/officeDocument/2006/relationships/ctrlProp" Target="../ctrlProps/ctrlProp599.xml"/><Relationship Id="rId354" Type="http://schemas.openxmlformats.org/officeDocument/2006/relationships/ctrlProp" Target="../ctrlProps/ctrlProp620.xml"/><Relationship Id="rId51" Type="http://schemas.openxmlformats.org/officeDocument/2006/relationships/ctrlProp" Target="../ctrlProps/ctrlProp317.xml"/><Relationship Id="rId72" Type="http://schemas.openxmlformats.org/officeDocument/2006/relationships/ctrlProp" Target="../ctrlProps/ctrlProp338.xml"/><Relationship Id="rId93" Type="http://schemas.openxmlformats.org/officeDocument/2006/relationships/ctrlProp" Target="../ctrlProps/ctrlProp359.xml"/><Relationship Id="rId189" Type="http://schemas.openxmlformats.org/officeDocument/2006/relationships/ctrlProp" Target="../ctrlProps/ctrlProp455.xml"/><Relationship Id="rId3" Type="http://schemas.openxmlformats.org/officeDocument/2006/relationships/vmlDrawing" Target="../drawings/vmlDrawing21.vml"/><Relationship Id="rId214" Type="http://schemas.openxmlformats.org/officeDocument/2006/relationships/ctrlProp" Target="../ctrlProps/ctrlProp480.xml"/><Relationship Id="rId235" Type="http://schemas.openxmlformats.org/officeDocument/2006/relationships/ctrlProp" Target="../ctrlProps/ctrlProp501.xml"/><Relationship Id="rId256" Type="http://schemas.openxmlformats.org/officeDocument/2006/relationships/ctrlProp" Target="../ctrlProps/ctrlProp522.xml"/><Relationship Id="rId277" Type="http://schemas.openxmlformats.org/officeDocument/2006/relationships/ctrlProp" Target="../ctrlProps/ctrlProp543.xml"/><Relationship Id="rId298" Type="http://schemas.openxmlformats.org/officeDocument/2006/relationships/ctrlProp" Target="../ctrlProps/ctrlProp564.xml"/><Relationship Id="rId116" Type="http://schemas.openxmlformats.org/officeDocument/2006/relationships/ctrlProp" Target="../ctrlProps/ctrlProp382.xml"/><Relationship Id="rId137" Type="http://schemas.openxmlformats.org/officeDocument/2006/relationships/ctrlProp" Target="../ctrlProps/ctrlProp403.xml"/><Relationship Id="rId158" Type="http://schemas.openxmlformats.org/officeDocument/2006/relationships/ctrlProp" Target="../ctrlProps/ctrlProp424.xml"/><Relationship Id="rId302" Type="http://schemas.openxmlformats.org/officeDocument/2006/relationships/ctrlProp" Target="../ctrlProps/ctrlProp568.xml"/><Relationship Id="rId323" Type="http://schemas.openxmlformats.org/officeDocument/2006/relationships/ctrlProp" Target="../ctrlProps/ctrlProp589.xml"/><Relationship Id="rId344" Type="http://schemas.openxmlformats.org/officeDocument/2006/relationships/ctrlProp" Target="../ctrlProps/ctrlProp610.xml"/><Relationship Id="rId20" Type="http://schemas.openxmlformats.org/officeDocument/2006/relationships/ctrlProp" Target="../ctrlProps/ctrlProp286.xml"/><Relationship Id="rId41" Type="http://schemas.openxmlformats.org/officeDocument/2006/relationships/ctrlProp" Target="../ctrlProps/ctrlProp307.xml"/><Relationship Id="rId62" Type="http://schemas.openxmlformats.org/officeDocument/2006/relationships/ctrlProp" Target="../ctrlProps/ctrlProp328.xml"/><Relationship Id="rId83" Type="http://schemas.openxmlformats.org/officeDocument/2006/relationships/ctrlProp" Target="../ctrlProps/ctrlProp349.xml"/><Relationship Id="rId179" Type="http://schemas.openxmlformats.org/officeDocument/2006/relationships/ctrlProp" Target="../ctrlProps/ctrlProp445.xml"/><Relationship Id="rId190" Type="http://schemas.openxmlformats.org/officeDocument/2006/relationships/ctrlProp" Target="../ctrlProps/ctrlProp456.xml"/><Relationship Id="rId204" Type="http://schemas.openxmlformats.org/officeDocument/2006/relationships/ctrlProp" Target="../ctrlProps/ctrlProp470.xml"/><Relationship Id="rId225" Type="http://schemas.openxmlformats.org/officeDocument/2006/relationships/ctrlProp" Target="../ctrlProps/ctrlProp491.xml"/><Relationship Id="rId246" Type="http://schemas.openxmlformats.org/officeDocument/2006/relationships/ctrlProp" Target="../ctrlProps/ctrlProp512.xml"/><Relationship Id="rId267" Type="http://schemas.openxmlformats.org/officeDocument/2006/relationships/ctrlProp" Target="../ctrlProps/ctrlProp533.xml"/><Relationship Id="rId288" Type="http://schemas.openxmlformats.org/officeDocument/2006/relationships/ctrlProp" Target="../ctrlProps/ctrlProp554.xml"/><Relationship Id="rId106" Type="http://schemas.openxmlformats.org/officeDocument/2006/relationships/ctrlProp" Target="../ctrlProps/ctrlProp372.xml"/><Relationship Id="rId127" Type="http://schemas.openxmlformats.org/officeDocument/2006/relationships/ctrlProp" Target="../ctrlProps/ctrlProp393.xml"/><Relationship Id="rId313" Type="http://schemas.openxmlformats.org/officeDocument/2006/relationships/ctrlProp" Target="../ctrlProps/ctrlProp579.xml"/><Relationship Id="rId10" Type="http://schemas.openxmlformats.org/officeDocument/2006/relationships/ctrlProp" Target="../ctrlProps/ctrlProp276.xml"/><Relationship Id="rId31" Type="http://schemas.openxmlformats.org/officeDocument/2006/relationships/ctrlProp" Target="../ctrlProps/ctrlProp297.xml"/><Relationship Id="rId52" Type="http://schemas.openxmlformats.org/officeDocument/2006/relationships/ctrlProp" Target="../ctrlProps/ctrlProp318.xml"/><Relationship Id="rId73" Type="http://schemas.openxmlformats.org/officeDocument/2006/relationships/ctrlProp" Target="../ctrlProps/ctrlProp339.xml"/><Relationship Id="rId94" Type="http://schemas.openxmlformats.org/officeDocument/2006/relationships/ctrlProp" Target="../ctrlProps/ctrlProp360.xml"/><Relationship Id="rId148" Type="http://schemas.openxmlformats.org/officeDocument/2006/relationships/ctrlProp" Target="../ctrlProps/ctrlProp414.xml"/><Relationship Id="rId169" Type="http://schemas.openxmlformats.org/officeDocument/2006/relationships/ctrlProp" Target="../ctrlProps/ctrlProp435.xml"/><Relationship Id="rId334" Type="http://schemas.openxmlformats.org/officeDocument/2006/relationships/ctrlProp" Target="../ctrlProps/ctrlProp600.xml"/><Relationship Id="rId355" Type="http://schemas.openxmlformats.org/officeDocument/2006/relationships/ctrlProp" Target="../ctrlProps/ctrlProp621.xml"/><Relationship Id="rId4" Type="http://schemas.openxmlformats.org/officeDocument/2006/relationships/ctrlProp" Target="../ctrlProps/ctrlProp270.xml"/><Relationship Id="rId180" Type="http://schemas.openxmlformats.org/officeDocument/2006/relationships/ctrlProp" Target="../ctrlProps/ctrlProp446.xml"/><Relationship Id="rId215" Type="http://schemas.openxmlformats.org/officeDocument/2006/relationships/ctrlProp" Target="../ctrlProps/ctrlProp481.xml"/><Relationship Id="rId236" Type="http://schemas.openxmlformats.org/officeDocument/2006/relationships/ctrlProp" Target="../ctrlProps/ctrlProp502.xml"/><Relationship Id="rId257" Type="http://schemas.openxmlformats.org/officeDocument/2006/relationships/ctrlProp" Target="../ctrlProps/ctrlProp523.xml"/><Relationship Id="rId278" Type="http://schemas.openxmlformats.org/officeDocument/2006/relationships/ctrlProp" Target="../ctrlProps/ctrlProp544.xml"/><Relationship Id="rId303" Type="http://schemas.openxmlformats.org/officeDocument/2006/relationships/ctrlProp" Target="../ctrlProps/ctrlProp569.xml"/><Relationship Id="rId42" Type="http://schemas.openxmlformats.org/officeDocument/2006/relationships/ctrlProp" Target="../ctrlProps/ctrlProp308.xml"/><Relationship Id="rId84" Type="http://schemas.openxmlformats.org/officeDocument/2006/relationships/ctrlProp" Target="../ctrlProps/ctrlProp350.xml"/><Relationship Id="rId138" Type="http://schemas.openxmlformats.org/officeDocument/2006/relationships/ctrlProp" Target="../ctrlProps/ctrlProp404.xml"/><Relationship Id="rId345" Type="http://schemas.openxmlformats.org/officeDocument/2006/relationships/ctrlProp" Target="../ctrlProps/ctrlProp611.xml"/><Relationship Id="rId191" Type="http://schemas.openxmlformats.org/officeDocument/2006/relationships/ctrlProp" Target="../ctrlProps/ctrlProp457.xml"/><Relationship Id="rId205" Type="http://schemas.openxmlformats.org/officeDocument/2006/relationships/ctrlProp" Target="../ctrlProps/ctrlProp471.xml"/><Relationship Id="rId247" Type="http://schemas.openxmlformats.org/officeDocument/2006/relationships/ctrlProp" Target="../ctrlProps/ctrlProp513.xml"/><Relationship Id="rId107" Type="http://schemas.openxmlformats.org/officeDocument/2006/relationships/ctrlProp" Target="../ctrlProps/ctrlProp373.xml"/><Relationship Id="rId289" Type="http://schemas.openxmlformats.org/officeDocument/2006/relationships/ctrlProp" Target="../ctrlProps/ctrlProp555.xml"/><Relationship Id="rId11" Type="http://schemas.openxmlformats.org/officeDocument/2006/relationships/ctrlProp" Target="../ctrlProps/ctrlProp277.xml"/><Relationship Id="rId53" Type="http://schemas.openxmlformats.org/officeDocument/2006/relationships/ctrlProp" Target="../ctrlProps/ctrlProp319.xml"/><Relationship Id="rId149" Type="http://schemas.openxmlformats.org/officeDocument/2006/relationships/ctrlProp" Target="../ctrlProps/ctrlProp415.xml"/><Relationship Id="rId314" Type="http://schemas.openxmlformats.org/officeDocument/2006/relationships/ctrlProp" Target="../ctrlProps/ctrlProp580.xml"/><Relationship Id="rId356" Type="http://schemas.openxmlformats.org/officeDocument/2006/relationships/ctrlProp" Target="../ctrlProps/ctrlProp622.xml"/><Relationship Id="rId95" Type="http://schemas.openxmlformats.org/officeDocument/2006/relationships/ctrlProp" Target="../ctrlProps/ctrlProp361.xml"/><Relationship Id="rId160" Type="http://schemas.openxmlformats.org/officeDocument/2006/relationships/ctrlProp" Target="../ctrlProps/ctrlProp426.xml"/><Relationship Id="rId216" Type="http://schemas.openxmlformats.org/officeDocument/2006/relationships/ctrlProp" Target="../ctrlProps/ctrlProp482.xml"/><Relationship Id="rId258" Type="http://schemas.openxmlformats.org/officeDocument/2006/relationships/ctrlProp" Target="../ctrlProps/ctrlProp524.xml"/><Relationship Id="rId22" Type="http://schemas.openxmlformats.org/officeDocument/2006/relationships/ctrlProp" Target="../ctrlProps/ctrlProp288.xml"/><Relationship Id="rId64" Type="http://schemas.openxmlformats.org/officeDocument/2006/relationships/ctrlProp" Target="../ctrlProps/ctrlProp330.xml"/><Relationship Id="rId118" Type="http://schemas.openxmlformats.org/officeDocument/2006/relationships/ctrlProp" Target="../ctrlProps/ctrlProp384.xml"/><Relationship Id="rId325" Type="http://schemas.openxmlformats.org/officeDocument/2006/relationships/ctrlProp" Target="../ctrlProps/ctrlProp591.xml"/><Relationship Id="rId171" Type="http://schemas.openxmlformats.org/officeDocument/2006/relationships/ctrlProp" Target="../ctrlProps/ctrlProp437.xml"/><Relationship Id="rId227" Type="http://schemas.openxmlformats.org/officeDocument/2006/relationships/ctrlProp" Target="../ctrlProps/ctrlProp493.xml"/><Relationship Id="rId269" Type="http://schemas.openxmlformats.org/officeDocument/2006/relationships/ctrlProp" Target="../ctrlProps/ctrlProp535.xml"/><Relationship Id="rId33" Type="http://schemas.openxmlformats.org/officeDocument/2006/relationships/ctrlProp" Target="../ctrlProps/ctrlProp299.xml"/><Relationship Id="rId129" Type="http://schemas.openxmlformats.org/officeDocument/2006/relationships/ctrlProp" Target="../ctrlProps/ctrlProp395.xml"/><Relationship Id="rId280" Type="http://schemas.openxmlformats.org/officeDocument/2006/relationships/ctrlProp" Target="../ctrlProps/ctrlProp546.xml"/><Relationship Id="rId336" Type="http://schemas.openxmlformats.org/officeDocument/2006/relationships/ctrlProp" Target="../ctrlProps/ctrlProp602.xml"/><Relationship Id="rId75" Type="http://schemas.openxmlformats.org/officeDocument/2006/relationships/ctrlProp" Target="../ctrlProps/ctrlProp341.xml"/><Relationship Id="rId140" Type="http://schemas.openxmlformats.org/officeDocument/2006/relationships/ctrlProp" Target="../ctrlProps/ctrlProp406.xml"/><Relationship Id="rId182" Type="http://schemas.openxmlformats.org/officeDocument/2006/relationships/ctrlProp" Target="../ctrlProps/ctrlProp448.xml"/><Relationship Id="rId6" Type="http://schemas.openxmlformats.org/officeDocument/2006/relationships/ctrlProp" Target="../ctrlProps/ctrlProp272.xml"/><Relationship Id="rId238" Type="http://schemas.openxmlformats.org/officeDocument/2006/relationships/ctrlProp" Target="../ctrlProps/ctrlProp504.xml"/><Relationship Id="rId291" Type="http://schemas.openxmlformats.org/officeDocument/2006/relationships/ctrlProp" Target="../ctrlProps/ctrlProp557.xml"/><Relationship Id="rId305" Type="http://schemas.openxmlformats.org/officeDocument/2006/relationships/ctrlProp" Target="../ctrlProps/ctrlProp571.xml"/><Relationship Id="rId347" Type="http://schemas.openxmlformats.org/officeDocument/2006/relationships/ctrlProp" Target="../ctrlProps/ctrlProp613.xml"/><Relationship Id="rId44" Type="http://schemas.openxmlformats.org/officeDocument/2006/relationships/ctrlProp" Target="../ctrlProps/ctrlProp310.xml"/><Relationship Id="rId86" Type="http://schemas.openxmlformats.org/officeDocument/2006/relationships/ctrlProp" Target="../ctrlProps/ctrlProp352.xml"/><Relationship Id="rId151" Type="http://schemas.openxmlformats.org/officeDocument/2006/relationships/ctrlProp" Target="../ctrlProps/ctrlProp417.xml"/><Relationship Id="rId193" Type="http://schemas.openxmlformats.org/officeDocument/2006/relationships/ctrlProp" Target="../ctrlProps/ctrlProp459.xml"/><Relationship Id="rId207" Type="http://schemas.openxmlformats.org/officeDocument/2006/relationships/ctrlProp" Target="../ctrlProps/ctrlProp473.xml"/><Relationship Id="rId249" Type="http://schemas.openxmlformats.org/officeDocument/2006/relationships/ctrlProp" Target="../ctrlProps/ctrlProp515.xml"/><Relationship Id="rId13" Type="http://schemas.openxmlformats.org/officeDocument/2006/relationships/ctrlProp" Target="../ctrlProps/ctrlProp279.xml"/><Relationship Id="rId109" Type="http://schemas.openxmlformats.org/officeDocument/2006/relationships/ctrlProp" Target="../ctrlProps/ctrlProp375.xml"/><Relationship Id="rId260" Type="http://schemas.openxmlformats.org/officeDocument/2006/relationships/ctrlProp" Target="../ctrlProps/ctrlProp526.xml"/><Relationship Id="rId316" Type="http://schemas.openxmlformats.org/officeDocument/2006/relationships/ctrlProp" Target="../ctrlProps/ctrlProp582.xml"/><Relationship Id="rId55" Type="http://schemas.openxmlformats.org/officeDocument/2006/relationships/ctrlProp" Target="../ctrlProps/ctrlProp321.xml"/><Relationship Id="rId97" Type="http://schemas.openxmlformats.org/officeDocument/2006/relationships/ctrlProp" Target="../ctrlProps/ctrlProp363.xml"/><Relationship Id="rId120" Type="http://schemas.openxmlformats.org/officeDocument/2006/relationships/ctrlProp" Target="../ctrlProps/ctrlProp386.xml"/><Relationship Id="rId358" Type="http://schemas.openxmlformats.org/officeDocument/2006/relationships/ctrlProp" Target="../ctrlProps/ctrlProp624.xml"/><Relationship Id="rId162" Type="http://schemas.openxmlformats.org/officeDocument/2006/relationships/ctrlProp" Target="../ctrlProps/ctrlProp428.xml"/><Relationship Id="rId218" Type="http://schemas.openxmlformats.org/officeDocument/2006/relationships/ctrlProp" Target="../ctrlProps/ctrlProp484.xml"/><Relationship Id="rId271" Type="http://schemas.openxmlformats.org/officeDocument/2006/relationships/ctrlProp" Target="../ctrlProps/ctrlProp537.xml"/><Relationship Id="rId24" Type="http://schemas.openxmlformats.org/officeDocument/2006/relationships/ctrlProp" Target="../ctrlProps/ctrlProp290.xml"/><Relationship Id="rId66" Type="http://schemas.openxmlformats.org/officeDocument/2006/relationships/ctrlProp" Target="../ctrlProps/ctrlProp332.xml"/><Relationship Id="rId131" Type="http://schemas.openxmlformats.org/officeDocument/2006/relationships/ctrlProp" Target="../ctrlProps/ctrlProp397.xml"/><Relationship Id="rId327" Type="http://schemas.openxmlformats.org/officeDocument/2006/relationships/ctrlProp" Target="../ctrlProps/ctrlProp593.xml"/><Relationship Id="rId173" Type="http://schemas.openxmlformats.org/officeDocument/2006/relationships/ctrlProp" Target="../ctrlProps/ctrlProp439.xml"/><Relationship Id="rId229" Type="http://schemas.openxmlformats.org/officeDocument/2006/relationships/ctrlProp" Target="../ctrlProps/ctrlProp495.xml"/><Relationship Id="rId240" Type="http://schemas.openxmlformats.org/officeDocument/2006/relationships/ctrlProp" Target="../ctrlProps/ctrlProp506.xml"/><Relationship Id="rId35" Type="http://schemas.openxmlformats.org/officeDocument/2006/relationships/ctrlProp" Target="../ctrlProps/ctrlProp301.xml"/><Relationship Id="rId77" Type="http://schemas.openxmlformats.org/officeDocument/2006/relationships/ctrlProp" Target="../ctrlProps/ctrlProp343.xml"/><Relationship Id="rId100" Type="http://schemas.openxmlformats.org/officeDocument/2006/relationships/ctrlProp" Target="../ctrlProps/ctrlProp366.xml"/><Relationship Id="rId282" Type="http://schemas.openxmlformats.org/officeDocument/2006/relationships/ctrlProp" Target="../ctrlProps/ctrlProp548.xml"/><Relationship Id="rId338" Type="http://schemas.openxmlformats.org/officeDocument/2006/relationships/ctrlProp" Target="../ctrlProps/ctrlProp604.xml"/><Relationship Id="rId8" Type="http://schemas.openxmlformats.org/officeDocument/2006/relationships/ctrlProp" Target="../ctrlProps/ctrlProp274.xml"/><Relationship Id="rId142" Type="http://schemas.openxmlformats.org/officeDocument/2006/relationships/ctrlProp" Target="../ctrlProps/ctrlProp408.xml"/><Relationship Id="rId184" Type="http://schemas.openxmlformats.org/officeDocument/2006/relationships/ctrlProp" Target="../ctrlProps/ctrlProp450.xml"/><Relationship Id="rId251" Type="http://schemas.openxmlformats.org/officeDocument/2006/relationships/ctrlProp" Target="../ctrlProps/ctrlProp517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Relationship Id="rId5" Type="http://schemas.openxmlformats.org/officeDocument/2006/relationships/ctrlProp" Target="../ctrlProps/ctrlProp626.xml"/><Relationship Id="rId4" Type="http://schemas.openxmlformats.org/officeDocument/2006/relationships/ctrlProp" Target="../ctrlProps/ctrlProp6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Z2175"/>
  <sheetViews>
    <sheetView topLeftCell="D1" workbookViewId="0">
      <selection activeCell="X1" sqref="X1"/>
    </sheetView>
  </sheetViews>
  <sheetFormatPr baseColWidth="10" defaultColWidth="11.44140625" defaultRowHeight="14.4" x14ac:dyDescent="0.3"/>
  <cols>
    <col min="1" max="1" width="45.5546875" style="408" customWidth="1"/>
    <col min="2" max="2" width="12.109375" style="409" hidden="1" customWidth="1"/>
    <col min="3" max="6" width="48.5546875" style="339" customWidth="1"/>
    <col min="7" max="7" width="48.109375" style="410" customWidth="1"/>
    <col min="8" max="8" width="11.33203125" style="339" customWidth="1"/>
    <col min="9" max="9" width="11.44140625" style="339"/>
    <col min="10" max="10" width="12.88671875" style="340" customWidth="1"/>
    <col min="11" max="25" width="11.44140625" style="339"/>
    <col min="26" max="26" width="11.44140625" style="339" hidden="1" customWidth="1"/>
    <col min="27" max="256" width="11.44140625" style="339"/>
    <col min="257" max="257" width="41.5546875" style="339" customWidth="1"/>
    <col min="258" max="258" width="12.88671875" style="339" customWidth="1"/>
    <col min="259" max="263" width="34" style="339" customWidth="1"/>
    <col min="264" max="512" width="11.44140625" style="339"/>
    <col min="513" max="513" width="41.5546875" style="339" customWidth="1"/>
    <col min="514" max="514" width="12.88671875" style="339" customWidth="1"/>
    <col min="515" max="519" width="34" style="339" customWidth="1"/>
    <col min="520" max="768" width="11.44140625" style="339"/>
    <col min="769" max="769" width="41.5546875" style="339" customWidth="1"/>
    <col min="770" max="770" width="12.88671875" style="339" customWidth="1"/>
    <col min="771" max="775" width="34" style="339" customWidth="1"/>
    <col min="776" max="1024" width="11.44140625" style="339"/>
    <col min="1025" max="1025" width="41.5546875" style="339" customWidth="1"/>
    <col min="1026" max="1026" width="12.88671875" style="339" customWidth="1"/>
    <col min="1027" max="1031" width="34" style="339" customWidth="1"/>
    <col min="1032" max="1280" width="11.44140625" style="339"/>
    <col min="1281" max="1281" width="41.5546875" style="339" customWidth="1"/>
    <col min="1282" max="1282" width="12.88671875" style="339" customWidth="1"/>
    <col min="1283" max="1287" width="34" style="339" customWidth="1"/>
    <col min="1288" max="1536" width="11.44140625" style="339"/>
    <col min="1537" max="1537" width="41.5546875" style="339" customWidth="1"/>
    <col min="1538" max="1538" width="12.88671875" style="339" customWidth="1"/>
    <col min="1539" max="1543" width="34" style="339" customWidth="1"/>
    <col min="1544" max="1792" width="11.44140625" style="339"/>
    <col min="1793" max="1793" width="41.5546875" style="339" customWidth="1"/>
    <col min="1794" max="1794" width="12.88671875" style="339" customWidth="1"/>
    <col min="1795" max="1799" width="34" style="339" customWidth="1"/>
    <col min="1800" max="2048" width="11.44140625" style="339"/>
    <col min="2049" max="2049" width="41.5546875" style="339" customWidth="1"/>
    <col min="2050" max="2050" width="12.88671875" style="339" customWidth="1"/>
    <col min="2051" max="2055" width="34" style="339" customWidth="1"/>
    <col min="2056" max="2304" width="11.44140625" style="339"/>
    <col min="2305" max="2305" width="41.5546875" style="339" customWidth="1"/>
    <col min="2306" max="2306" width="12.88671875" style="339" customWidth="1"/>
    <col min="2307" max="2311" width="34" style="339" customWidth="1"/>
    <col min="2312" max="2560" width="11.44140625" style="339"/>
    <col min="2561" max="2561" width="41.5546875" style="339" customWidth="1"/>
    <col min="2562" max="2562" width="12.88671875" style="339" customWidth="1"/>
    <col min="2563" max="2567" width="34" style="339" customWidth="1"/>
    <col min="2568" max="2816" width="11.44140625" style="339"/>
    <col min="2817" max="2817" width="41.5546875" style="339" customWidth="1"/>
    <col min="2818" max="2818" width="12.88671875" style="339" customWidth="1"/>
    <col min="2819" max="2823" width="34" style="339" customWidth="1"/>
    <col min="2824" max="3072" width="11.44140625" style="339"/>
    <col min="3073" max="3073" width="41.5546875" style="339" customWidth="1"/>
    <col min="3074" max="3074" width="12.88671875" style="339" customWidth="1"/>
    <col min="3075" max="3079" width="34" style="339" customWidth="1"/>
    <col min="3080" max="3328" width="11.44140625" style="339"/>
    <col min="3329" max="3329" width="41.5546875" style="339" customWidth="1"/>
    <col min="3330" max="3330" width="12.88671875" style="339" customWidth="1"/>
    <col min="3331" max="3335" width="34" style="339" customWidth="1"/>
    <col min="3336" max="3584" width="11.44140625" style="339"/>
    <col min="3585" max="3585" width="41.5546875" style="339" customWidth="1"/>
    <col min="3586" max="3586" width="12.88671875" style="339" customWidth="1"/>
    <col min="3587" max="3591" width="34" style="339" customWidth="1"/>
    <col min="3592" max="3840" width="11.44140625" style="339"/>
    <col min="3841" max="3841" width="41.5546875" style="339" customWidth="1"/>
    <col min="3842" max="3842" width="12.88671875" style="339" customWidth="1"/>
    <col min="3843" max="3847" width="34" style="339" customWidth="1"/>
    <col min="3848" max="4096" width="11.44140625" style="339"/>
    <col min="4097" max="4097" width="41.5546875" style="339" customWidth="1"/>
    <col min="4098" max="4098" width="12.88671875" style="339" customWidth="1"/>
    <col min="4099" max="4103" width="34" style="339" customWidth="1"/>
    <col min="4104" max="4352" width="11.44140625" style="339"/>
    <col min="4353" max="4353" width="41.5546875" style="339" customWidth="1"/>
    <col min="4354" max="4354" width="12.88671875" style="339" customWidth="1"/>
    <col min="4355" max="4359" width="34" style="339" customWidth="1"/>
    <col min="4360" max="4608" width="11.44140625" style="339"/>
    <col min="4609" max="4609" width="41.5546875" style="339" customWidth="1"/>
    <col min="4610" max="4610" width="12.88671875" style="339" customWidth="1"/>
    <col min="4611" max="4615" width="34" style="339" customWidth="1"/>
    <col min="4616" max="4864" width="11.44140625" style="339"/>
    <col min="4865" max="4865" width="41.5546875" style="339" customWidth="1"/>
    <col min="4866" max="4866" width="12.88671875" style="339" customWidth="1"/>
    <col min="4867" max="4871" width="34" style="339" customWidth="1"/>
    <col min="4872" max="5120" width="11.44140625" style="339"/>
    <col min="5121" max="5121" width="41.5546875" style="339" customWidth="1"/>
    <col min="5122" max="5122" width="12.88671875" style="339" customWidth="1"/>
    <col min="5123" max="5127" width="34" style="339" customWidth="1"/>
    <col min="5128" max="5376" width="11.44140625" style="339"/>
    <col min="5377" max="5377" width="41.5546875" style="339" customWidth="1"/>
    <col min="5378" max="5378" width="12.88671875" style="339" customWidth="1"/>
    <col min="5379" max="5383" width="34" style="339" customWidth="1"/>
    <col min="5384" max="5632" width="11.44140625" style="339"/>
    <col min="5633" max="5633" width="41.5546875" style="339" customWidth="1"/>
    <col min="5634" max="5634" width="12.88671875" style="339" customWidth="1"/>
    <col min="5635" max="5639" width="34" style="339" customWidth="1"/>
    <col min="5640" max="5888" width="11.44140625" style="339"/>
    <col min="5889" max="5889" width="41.5546875" style="339" customWidth="1"/>
    <col min="5890" max="5890" width="12.88671875" style="339" customWidth="1"/>
    <col min="5891" max="5895" width="34" style="339" customWidth="1"/>
    <col min="5896" max="6144" width="11.44140625" style="339"/>
    <col min="6145" max="6145" width="41.5546875" style="339" customWidth="1"/>
    <col min="6146" max="6146" width="12.88671875" style="339" customWidth="1"/>
    <col min="6147" max="6151" width="34" style="339" customWidth="1"/>
    <col min="6152" max="6400" width="11.44140625" style="339"/>
    <col min="6401" max="6401" width="41.5546875" style="339" customWidth="1"/>
    <col min="6402" max="6402" width="12.88671875" style="339" customWidth="1"/>
    <col min="6403" max="6407" width="34" style="339" customWidth="1"/>
    <col min="6408" max="6656" width="11.44140625" style="339"/>
    <col min="6657" max="6657" width="41.5546875" style="339" customWidth="1"/>
    <col min="6658" max="6658" width="12.88671875" style="339" customWidth="1"/>
    <col min="6659" max="6663" width="34" style="339" customWidth="1"/>
    <col min="6664" max="6912" width="11.44140625" style="339"/>
    <col min="6913" max="6913" width="41.5546875" style="339" customWidth="1"/>
    <col min="6914" max="6914" width="12.88671875" style="339" customWidth="1"/>
    <col min="6915" max="6919" width="34" style="339" customWidth="1"/>
    <col min="6920" max="7168" width="11.44140625" style="339"/>
    <col min="7169" max="7169" width="41.5546875" style="339" customWidth="1"/>
    <col min="7170" max="7170" width="12.88671875" style="339" customWidth="1"/>
    <col min="7171" max="7175" width="34" style="339" customWidth="1"/>
    <col min="7176" max="7424" width="11.44140625" style="339"/>
    <col min="7425" max="7425" width="41.5546875" style="339" customWidth="1"/>
    <col min="7426" max="7426" width="12.88671875" style="339" customWidth="1"/>
    <col min="7427" max="7431" width="34" style="339" customWidth="1"/>
    <col min="7432" max="7680" width="11.44140625" style="339"/>
    <col min="7681" max="7681" width="41.5546875" style="339" customWidth="1"/>
    <col min="7682" max="7682" width="12.88671875" style="339" customWidth="1"/>
    <col min="7683" max="7687" width="34" style="339" customWidth="1"/>
    <col min="7688" max="7936" width="11.44140625" style="339"/>
    <col min="7937" max="7937" width="41.5546875" style="339" customWidth="1"/>
    <col min="7938" max="7938" width="12.88671875" style="339" customWidth="1"/>
    <col min="7939" max="7943" width="34" style="339" customWidth="1"/>
    <col min="7944" max="8192" width="11.44140625" style="339"/>
    <col min="8193" max="8193" width="41.5546875" style="339" customWidth="1"/>
    <col min="8194" max="8194" width="12.88671875" style="339" customWidth="1"/>
    <col min="8195" max="8199" width="34" style="339" customWidth="1"/>
    <col min="8200" max="8448" width="11.44140625" style="339"/>
    <col min="8449" max="8449" width="41.5546875" style="339" customWidth="1"/>
    <col min="8450" max="8450" width="12.88671875" style="339" customWidth="1"/>
    <col min="8451" max="8455" width="34" style="339" customWidth="1"/>
    <col min="8456" max="8704" width="11.44140625" style="339"/>
    <col min="8705" max="8705" width="41.5546875" style="339" customWidth="1"/>
    <col min="8706" max="8706" width="12.88671875" style="339" customWidth="1"/>
    <col min="8707" max="8711" width="34" style="339" customWidth="1"/>
    <col min="8712" max="8960" width="11.44140625" style="339"/>
    <col min="8961" max="8961" width="41.5546875" style="339" customWidth="1"/>
    <col min="8962" max="8962" width="12.88671875" style="339" customWidth="1"/>
    <col min="8963" max="8967" width="34" style="339" customWidth="1"/>
    <col min="8968" max="9216" width="11.44140625" style="339"/>
    <col min="9217" max="9217" width="41.5546875" style="339" customWidth="1"/>
    <col min="9218" max="9218" width="12.88671875" style="339" customWidth="1"/>
    <col min="9219" max="9223" width="34" style="339" customWidth="1"/>
    <col min="9224" max="9472" width="11.44140625" style="339"/>
    <col min="9473" max="9473" width="41.5546875" style="339" customWidth="1"/>
    <col min="9474" max="9474" width="12.88671875" style="339" customWidth="1"/>
    <col min="9475" max="9479" width="34" style="339" customWidth="1"/>
    <col min="9480" max="9728" width="11.44140625" style="339"/>
    <col min="9729" max="9729" width="41.5546875" style="339" customWidth="1"/>
    <col min="9730" max="9730" width="12.88671875" style="339" customWidth="1"/>
    <col min="9731" max="9735" width="34" style="339" customWidth="1"/>
    <col min="9736" max="9984" width="11.44140625" style="339"/>
    <col min="9985" max="9985" width="41.5546875" style="339" customWidth="1"/>
    <col min="9986" max="9986" width="12.88671875" style="339" customWidth="1"/>
    <col min="9987" max="9991" width="34" style="339" customWidth="1"/>
    <col min="9992" max="10240" width="11.44140625" style="339"/>
    <col min="10241" max="10241" width="41.5546875" style="339" customWidth="1"/>
    <col min="10242" max="10242" width="12.88671875" style="339" customWidth="1"/>
    <col min="10243" max="10247" width="34" style="339" customWidth="1"/>
    <col min="10248" max="10496" width="11.44140625" style="339"/>
    <col min="10497" max="10497" width="41.5546875" style="339" customWidth="1"/>
    <col min="10498" max="10498" width="12.88671875" style="339" customWidth="1"/>
    <col min="10499" max="10503" width="34" style="339" customWidth="1"/>
    <col min="10504" max="10752" width="11.44140625" style="339"/>
    <col min="10753" max="10753" width="41.5546875" style="339" customWidth="1"/>
    <col min="10754" max="10754" width="12.88671875" style="339" customWidth="1"/>
    <col min="10755" max="10759" width="34" style="339" customWidth="1"/>
    <col min="10760" max="11008" width="11.44140625" style="339"/>
    <col min="11009" max="11009" width="41.5546875" style="339" customWidth="1"/>
    <col min="11010" max="11010" width="12.88671875" style="339" customWidth="1"/>
    <col min="11011" max="11015" width="34" style="339" customWidth="1"/>
    <col min="11016" max="11264" width="11.44140625" style="339"/>
    <col min="11265" max="11265" width="41.5546875" style="339" customWidth="1"/>
    <col min="11266" max="11266" width="12.88671875" style="339" customWidth="1"/>
    <col min="11267" max="11271" width="34" style="339" customWidth="1"/>
    <col min="11272" max="11520" width="11.44140625" style="339"/>
    <col min="11521" max="11521" width="41.5546875" style="339" customWidth="1"/>
    <col min="11522" max="11522" width="12.88671875" style="339" customWidth="1"/>
    <col min="11523" max="11527" width="34" style="339" customWidth="1"/>
    <col min="11528" max="11776" width="11.44140625" style="339"/>
    <col min="11777" max="11777" width="41.5546875" style="339" customWidth="1"/>
    <col min="11778" max="11778" width="12.88671875" style="339" customWidth="1"/>
    <col min="11779" max="11783" width="34" style="339" customWidth="1"/>
    <col min="11784" max="12032" width="11.44140625" style="339"/>
    <col min="12033" max="12033" width="41.5546875" style="339" customWidth="1"/>
    <col min="12034" max="12034" width="12.88671875" style="339" customWidth="1"/>
    <col min="12035" max="12039" width="34" style="339" customWidth="1"/>
    <col min="12040" max="12288" width="11.44140625" style="339"/>
    <col min="12289" max="12289" width="41.5546875" style="339" customWidth="1"/>
    <col min="12290" max="12290" width="12.88671875" style="339" customWidth="1"/>
    <col min="12291" max="12295" width="34" style="339" customWidth="1"/>
    <col min="12296" max="12544" width="11.44140625" style="339"/>
    <col min="12545" max="12545" width="41.5546875" style="339" customWidth="1"/>
    <col min="12546" max="12546" width="12.88671875" style="339" customWidth="1"/>
    <col min="12547" max="12551" width="34" style="339" customWidth="1"/>
    <col min="12552" max="12800" width="11.44140625" style="339"/>
    <col min="12801" max="12801" width="41.5546875" style="339" customWidth="1"/>
    <col min="12802" max="12802" width="12.88671875" style="339" customWidth="1"/>
    <col min="12803" max="12807" width="34" style="339" customWidth="1"/>
    <col min="12808" max="13056" width="11.44140625" style="339"/>
    <col min="13057" max="13057" width="41.5546875" style="339" customWidth="1"/>
    <col min="13058" max="13058" width="12.88671875" style="339" customWidth="1"/>
    <col min="13059" max="13063" width="34" style="339" customWidth="1"/>
    <col min="13064" max="13312" width="11.44140625" style="339"/>
    <col min="13313" max="13313" width="41.5546875" style="339" customWidth="1"/>
    <col min="13314" max="13314" width="12.88671875" style="339" customWidth="1"/>
    <col min="13315" max="13319" width="34" style="339" customWidth="1"/>
    <col min="13320" max="13568" width="11.44140625" style="339"/>
    <col min="13569" max="13569" width="41.5546875" style="339" customWidth="1"/>
    <col min="13570" max="13570" width="12.88671875" style="339" customWidth="1"/>
    <col min="13571" max="13575" width="34" style="339" customWidth="1"/>
    <col min="13576" max="13824" width="11.44140625" style="339"/>
    <col min="13825" max="13825" width="41.5546875" style="339" customWidth="1"/>
    <col min="13826" max="13826" width="12.88671875" style="339" customWidth="1"/>
    <col min="13827" max="13831" width="34" style="339" customWidth="1"/>
    <col min="13832" max="14080" width="11.44140625" style="339"/>
    <col min="14081" max="14081" width="41.5546875" style="339" customWidth="1"/>
    <col min="14082" max="14082" width="12.88671875" style="339" customWidth="1"/>
    <col min="14083" max="14087" width="34" style="339" customWidth="1"/>
    <col min="14088" max="14336" width="11.44140625" style="339"/>
    <col min="14337" max="14337" width="41.5546875" style="339" customWidth="1"/>
    <col min="14338" max="14338" width="12.88671875" style="339" customWidth="1"/>
    <col min="14339" max="14343" width="34" style="339" customWidth="1"/>
    <col min="14344" max="14592" width="11.44140625" style="339"/>
    <col min="14593" max="14593" width="41.5546875" style="339" customWidth="1"/>
    <col min="14594" max="14594" width="12.88671875" style="339" customWidth="1"/>
    <col min="14595" max="14599" width="34" style="339" customWidth="1"/>
    <col min="14600" max="14848" width="11.44140625" style="339"/>
    <col min="14849" max="14849" width="41.5546875" style="339" customWidth="1"/>
    <col min="14850" max="14850" width="12.88671875" style="339" customWidth="1"/>
    <col min="14851" max="14855" width="34" style="339" customWidth="1"/>
    <col min="14856" max="15104" width="11.44140625" style="339"/>
    <col min="15105" max="15105" width="41.5546875" style="339" customWidth="1"/>
    <col min="15106" max="15106" width="12.88671875" style="339" customWidth="1"/>
    <col min="15107" max="15111" width="34" style="339" customWidth="1"/>
    <col min="15112" max="15360" width="11.44140625" style="339"/>
    <col min="15361" max="15361" width="41.5546875" style="339" customWidth="1"/>
    <col min="15362" max="15362" width="12.88671875" style="339" customWidth="1"/>
    <col min="15363" max="15367" width="34" style="339" customWidth="1"/>
    <col min="15368" max="15616" width="11.44140625" style="339"/>
    <col min="15617" max="15617" width="41.5546875" style="339" customWidth="1"/>
    <col min="15618" max="15618" width="12.88671875" style="339" customWidth="1"/>
    <col min="15619" max="15623" width="34" style="339" customWidth="1"/>
    <col min="15624" max="15872" width="11.44140625" style="339"/>
    <col min="15873" max="15873" width="41.5546875" style="339" customWidth="1"/>
    <col min="15874" max="15874" width="12.88671875" style="339" customWidth="1"/>
    <col min="15875" max="15879" width="34" style="339" customWidth="1"/>
    <col min="15880" max="16128" width="11.44140625" style="339"/>
    <col min="16129" max="16129" width="41.5546875" style="339" customWidth="1"/>
    <col min="16130" max="16130" width="12.88671875" style="339" customWidth="1"/>
    <col min="16131" max="16135" width="34" style="339" customWidth="1"/>
    <col min="16136" max="16384" width="11.44140625" style="339"/>
  </cols>
  <sheetData>
    <row r="1" spans="1:26" x14ac:dyDescent="0.3">
      <c r="A1" s="336" t="str">
        <f ca="1">OFFSET($C1,0,$B$4-1)</f>
        <v>English</v>
      </c>
      <c r="B1" s="337"/>
      <c r="C1" s="338" t="s">
        <v>209</v>
      </c>
      <c r="D1" s="338" t="s">
        <v>218</v>
      </c>
      <c r="E1" s="338" t="s">
        <v>907</v>
      </c>
      <c r="F1" s="338" t="s">
        <v>908</v>
      </c>
      <c r="G1" s="338"/>
      <c r="X1" s="313"/>
      <c r="Z1" s="340"/>
    </row>
    <row r="2" spans="1:26" x14ac:dyDescent="0.3">
      <c r="A2" s="341" t="s">
        <v>210</v>
      </c>
      <c r="B2" s="342"/>
      <c r="C2" s="343" t="s">
        <v>211</v>
      </c>
      <c r="D2" s="343" t="s">
        <v>212</v>
      </c>
      <c r="E2" s="343" t="s">
        <v>213</v>
      </c>
      <c r="F2" s="343" t="s">
        <v>214</v>
      </c>
      <c r="G2" s="343" t="s">
        <v>215</v>
      </c>
      <c r="Z2" s="340"/>
    </row>
    <row r="3" spans="1:26" ht="12" customHeight="1" x14ac:dyDescent="0.3">
      <c r="A3" s="341" t="s">
        <v>216</v>
      </c>
      <c r="B3" s="342"/>
      <c r="C3" s="344" t="s">
        <v>209</v>
      </c>
      <c r="D3" s="344" t="s">
        <v>218</v>
      </c>
      <c r="E3" s="344" t="s">
        <v>907</v>
      </c>
      <c r="F3" s="344" t="s">
        <v>908</v>
      </c>
      <c r="G3" s="344" t="s">
        <v>217</v>
      </c>
      <c r="Z3" s="340"/>
    </row>
    <row r="4" spans="1:26" ht="18" customHeight="1" x14ac:dyDescent="0.3">
      <c r="A4" s="341"/>
      <c r="B4" s="1">
        <v>3</v>
      </c>
      <c r="C4" s="344"/>
      <c r="D4" s="344"/>
      <c r="E4" s="344"/>
      <c r="F4" s="344"/>
      <c r="G4" s="344"/>
      <c r="Z4" s="345">
        <v>55153</v>
      </c>
    </row>
    <row r="5" spans="1:26" s="345" customFormat="1" x14ac:dyDescent="0.3">
      <c r="A5" s="346" t="str">
        <f t="shared" ref="A5:A68" ca="1" si="0">OFFSET($C5,0,$B$4-1)</f>
        <v>S T R A T E G I C   M A N A G E M E N T</v>
      </c>
      <c r="B5" s="347"/>
      <c r="C5" s="346" t="s">
        <v>1491</v>
      </c>
      <c r="D5" s="346" t="s">
        <v>485</v>
      </c>
      <c r="E5" s="346" t="s">
        <v>1768</v>
      </c>
      <c r="F5" s="346" t="s">
        <v>1208</v>
      </c>
      <c r="G5" s="348" t="s">
        <v>906</v>
      </c>
      <c r="Z5" s="340">
        <f ca="1">IF(AND('Menu Toolbox'!C38="© iManagement • s.imboden • www.2iManagement.ch",
Stakeholder!B26="© iManagement • s.imboden • www.2iManagement.ch",
TODAY()&lt;=$Z$4),
$B$4,5)</f>
        <v>5</v>
      </c>
    </row>
    <row r="6" spans="1:26" x14ac:dyDescent="0.3">
      <c r="A6" s="336" t="str">
        <f t="shared" ca="1" si="0"/>
        <v>Phases</v>
      </c>
      <c r="B6" s="337"/>
      <c r="C6" s="338" t="s">
        <v>219</v>
      </c>
      <c r="D6" s="349" t="s">
        <v>220</v>
      </c>
      <c r="E6" s="349" t="s">
        <v>220</v>
      </c>
      <c r="F6" s="349" t="s">
        <v>924</v>
      </c>
      <c r="G6" s="350" t="s">
        <v>906</v>
      </c>
      <c r="Z6" s="345"/>
    </row>
    <row r="7" spans="1:26" x14ac:dyDescent="0.3">
      <c r="A7" s="336" t="str">
        <f t="shared" ca="1" si="0"/>
        <v>Questions</v>
      </c>
      <c r="B7" s="337"/>
      <c r="C7" s="349" t="s">
        <v>221</v>
      </c>
      <c r="D7" s="349" t="s">
        <v>222</v>
      </c>
      <c r="E7" s="349" t="s">
        <v>222</v>
      </c>
      <c r="F7" s="349" t="s">
        <v>925</v>
      </c>
      <c r="G7" s="350" t="s">
        <v>906</v>
      </c>
      <c r="Z7" s="345" t="s">
        <v>209</v>
      </c>
    </row>
    <row r="8" spans="1:26" x14ac:dyDescent="0.3">
      <c r="A8" s="336" t="str">
        <f t="shared" ca="1" si="0"/>
        <v>Tools</v>
      </c>
      <c r="B8" s="337"/>
      <c r="C8" s="338" t="s">
        <v>223</v>
      </c>
      <c r="D8" s="338" t="s">
        <v>391</v>
      </c>
      <c r="E8" s="338" t="s">
        <v>1510</v>
      </c>
      <c r="F8" s="338" t="s">
        <v>926</v>
      </c>
      <c r="G8" s="350" t="s">
        <v>906</v>
      </c>
      <c r="Z8" s="345" t="s">
        <v>218</v>
      </c>
    </row>
    <row r="9" spans="1:26" x14ac:dyDescent="0.3">
      <c r="A9" s="336" t="str">
        <f t="shared" ca="1" si="0"/>
        <v>External</v>
      </c>
      <c r="B9" s="337"/>
      <c r="C9" s="349" t="s">
        <v>224</v>
      </c>
      <c r="D9" s="349" t="s">
        <v>225</v>
      </c>
      <c r="E9" s="349" t="s">
        <v>1511</v>
      </c>
      <c r="F9" s="349" t="s">
        <v>927</v>
      </c>
      <c r="G9" s="350" t="s">
        <v>906</v>
      </c>
      <c r="Z9" s="345" t="s">
        <v>907</v>
      </c>
    </row>
    <row r="10" spans="1:26" x14ac:dyDescent="0.3">
      <c r="A10" s="336" t="str">
        <f t="shared" ca="1" si="0"/>
        <v>Internal</v>
      </c>
      <c r="B10" s="337"/>
      <c r="C10" s="338" t="s">
        <v>226</v>
      </c>
      <c r="D10" s="338" t="s">
        <v>227</v>
      </c>
      <c r="E10" s="338" t="s">
        <v>1512</v>
      </c>
      <c r="F10" s="338" t="s">
        <v>928</v>
      </c>
      <c r="G10" s="350" t="s">
        <v>906</v>
      </c>
      <c r="Z10" s="345" t="s">
        <v>908</v>
      </c>
    </row>
    <row r="11" spans="1:26" x14ac:dyDescent="0.3">
      <c r="A11" s="336" t="str">
        <f t="shared" ca="1" si="0"/>
        <v>Analysis</v>
      </c>
      <c r="B11" s="337"/>
      <c r="C11" s="338" t="s">
        <v>228</v>
      </c>
      <c r="D11" s="338" t="s">
        <v>228</v>
      </c>
      <c r="E11" s="338" t="s">
        <v>1513</v>
      </c>
      <c r="F11" s="338" t="s">
        <v>929</v>
      </c>
      <c r="G11" s="350" t="s">
        <v>906</v>
      </c>
      <c r="Z11" s="340"/>
    </row>
    <row r="12" spans="1:26" x14ac:dyDescent="0.3">
      <c r="A12" s="336" t="str">
        <f t="shared" ca="1" si="0"/>
        <v>ACTUAL state</v>
      </c>
      <c r="B12" s="337"/>
      <c r="C12" s="338" t="s">
        <v>229</v>
      </c>
      <c r="D12" s="338" t="s">
        <v>1364</v>
      </c>
      <c r="E12" s="338" t="s">
        <v>1537</v>
      </c>
      <c r="F12" s="338" t="s">
        <v>1362</v>
      </c>
      <c r="G12" s="350" t="s">
        <v>906</v>
      </c>
      <c r="Z12" s="340"/>
    </row>
    <row r="13" spans="1:26" ht="28.8" x14ac:dyDescent="0.3">
      <c r="A13" s="336" t="str">
        <f t="shared" ca="1" si="0"/>
        <v>Who are we?
Where do we stand?</v>
      </c>
      <c r="B13" s="337"/>
      <c r="C13" s="338" t="s">
        <v>230</v>
      </c>
      <c r="D13" s="338" t="s">
        <v>326</v>
      </c>
      <c r="E13" s="338" t="s">
        <v>1541</v>
      </c>
      <c r="F13" s="338" t="s">
        <v>1166</v>
      </c>
      <c r="G13" s="350" t="s">
        <v>906</v>
      </c>
      <c r="Z13" s="340"/>
    </row>
    <row r="14" spans="1:26" x14ac:dyDescent="0.3">
      <c r="A14" s="336" t="str">
        <f t="shared" ca="1" si="0"/>
        <v>TARGET state</v>
      </c>
      <c r="B14" s="337"/>
      <c r="C14" s="338" t="s">
        <v>231</v>
      </c>
      <c r="D14" s="338" t="s">
        <v>1365</v>
      </c>
      <c r="E14" s="338" t="s">
        <v>1538</v>
      </c>
      <c r="F14" s="338" t="s">
        <v>1363</v>
      </c>
      <c r="G14" s="350" t="s">
        <v>906</v>
      </c>
    </row>
    <row r="15" spans="1:26" x14ac:dyDescent="0.3">
      <c r="A15" s="336" t="str">
        <f t="shared" ca="1" si="0"/>
        <v>Scenarios</v>
      </c>
      <c r="B15" s="337"/>
      <c r="C15" s="338" t="s">
        <v>232</v>
      </c>
      <c r="D15" s="338" t="s">
        <v>327</v>
      </c>
      <c r="E15" s="338" t="s">
        <v>1514</v>
      </c>
      <c r="F15" s="338" t="s">
        <v>930</v>
      </c>
      <c r="G15" s="350" t="s">
        <v>906</v>
      </c>
    </row>
    <row r="16" spans="1:26" ht="28.8" x14ac:dyDescent="0.3">
      <c r="A16" s="336" t="str">
        <f t="shared" ca="1" si="0"/>
        <v>What options?
Consequences?</v>
      </c>
      <c r="B16" s="337"/>
      <c r="C16" s="338" t="s">
        <v>2051</v>
      </c>
      <c r="D16" s="338" t="s">
        <v>2052</v>
      </c>
      <c r="E16" s="338" t="s">
        <v>1539</v>
      </c>
      <c r="F16" s="338" t="s">
        <v>1167</v>
      </c>
      <c r="G16" s="350" t="s">
        <v>906</v>
      </c>
    </row>
    <row r="17" spans="1:7" x14ac:dyDescent="0.3">
      <c r="A17" s="336" t="str">
        <f t="shared" ca="1" si="0"/>
        <v>Stakeholder analysis</v>
      </c>
      <c r="B17" s="337"/>
      <c r="C17" s="338" t="s">
        <v>233</v>
      </c>
      <c r="D17" s="338" t="s">
        <v>328</v>
      </c>
      <c r="E17" s="338" t="s">
        <v>1515</v>
      </c>
      <c r="F17" s="338" t="s">
        <v>931</v>
      </c>
      <c r="G17" s="350" t="s">
        <v>906</v>
      </c>
    </row>
    <row r="18" spans="1:7" x14ac:dyDescent="0.3">
      <c r="A18" s="336" t="str">
        <f t="shared" ca="1" si="0"/>
        <v>PESTEL analysis</v>
      </c>
      <c r="B18" s="337"/>
      <c r="C18" s="338" t="s">
        <v>234</v>
      </c>
      <c r="D18" s="338" t="s">
        <v>235</v>
      </c>
      <c r="E18" s="338" t="s">
        <v>1516</v>
      </c>
      <c r="F18" s="338" t="s">
        <v>1168</v>
      </c>
      <c r="G18" s="350" t="s">
        <v>906</v>
      </c>
    </row>
    <row r="19" spans="1:7" x14ac:dyDescent="0.3">
      <c r="A19" s="336" t="str">
        <f t="shared" ca="1" si="0"/>
        <v>Future scenarios</v>
      </c>
      <c r="B19" s="337"/>
      <c r="C19" s="338" t="s">
        <v>236</v>
      </c>
      <c r="D19" s="338" t="s">
        <v>329</v>
      </c>
      <c r="E19" s="338" t="s">
        <v>1517</v>
      </c>
      <c r="F19" s="338" t="s">
        <v>932</v>
      </c>
      <c r="G19" s="350" t="s">
        <v>906</v>
      </c>
    </row>
    <row r="20" spans="1:7" x14ac:dyDescent="0.3">
      <c r="A20" s="336" t="str">
        <f t="shared" ca="1" si="0"/>
        <v>Development trends</v>
      </c>
      <c r="B20" s="337"/>
      <c r="C20" s="338" t="s">
        <v>237</v>
      </c>
      <c r="D20" s="338" t="s">
        <v>330</v>
      </c>
      <c r="E20" s="338" t="s">
        <v>1518</v>
      </c>
      <c r="F20" s="338" t="s">
        <v>933</v>
      </c>
      <c r="G20" s="350" t="s">
        <v>906</v>
      </c>
    </row>
    <row r="21" spans="1:7" x14ac:dyDescent="0.3">
      <c r="A21" s="336" t="str">
        <f t="shared" ca="1" si="0"/>
        <v>Five Forces Model</v>
      </c>
      <c r="B21" s="337"/>
      <c r="C21" s="338" t="s">
        <v>238</v>
      </c>
      <c r="D21" s="338" t="s">
        <v>239</v>
      </c>
      <c r="E21" s="338" t="s">
        <v>1519</v>
      </c>
      <c r="F21" s="338" t="s">
        <v>934</v>
      </c>
      <c r="G21" s="350" t="s">
        <v>906</v>
      </c>
    </row>
    <row r="22" spans="1:7" x14ac:dyDescent="0.3">
      <c r="A22" s="336" t="str">
        <f t="shared" ca="1" si="0"/>
        <v>Risk analysis</v>
      </c>
      <c r="B22" s="337"/>
      <c r="C22" s="338" t="s">
        <v>2004</v>
      </c>
      <c r="D22" s="338" t="s">
        <v>2005</v>
      </c>
      <c r="E22" s="338" t="s">
        <v>2006</v>
      </c>
      <c r="F22" s="338" t="s">
        <v>2007</v>
      </c>
      <c r="G22" s="350" t="s">
        <v>906</v>
      </c>
    </row>
    <row r="23" spans="1:7" x14ac:dyDescent="0.3">
      <c r="A23" s="336" t="str">
        <f t="shared" ca="1" si="0"/>
        <v>Portfolio analysis</v>
      </c>
      <c r="B23" s="337"/>
      <c r="C23" s="338" t="s">
        <v>240</v>
      </c>
      <c r="D23" s="338" t="s">
        <v>331</v>
      </c>
      <c r="E23" s="338" t="s">
        <v>1520</v>
      </c>
      <c r="F23" s="338" t="s">
        <v>935</v>
      </c>
      <c r="G23" s="350" t="s">
        <v>906</v>
      </c>
    </row>
    <row r="24" spans="1:7" x14ac:dyDescent="0.3">
      <c r="A24" s="336" t="str">
        <f t="shared" ca="1" si="0"/>
        <v>Core activities</v>
      </c>
      <c r="B24" s="337"/>
      <c r="C24" s="338" t="s">
        <v>414</v>
      </c>
      <c r="D24" s="338" t="s">
        <v>91</v>
      </c>
      <c r="E24" s="338" t="s">
        <v>1521</v>
      </c>
      <c r="F24" s="338" t="s">
        <v>936</v>
      </c>
      <c r="G24" s="350" t="s">
        <v>906</v>
      </c>
    </row>
    <row r="25" spans="1:7" x14ac:dyDescent="0.3">
      <c r="A25" s="336" t="str">
        <f t="shared" ca="1" si="0"/>
        <v xml:space="preserve">Resources &amp; Competences </v>
      </c>
      <c r="B25" s="337"/>
      <c r="C25" s="338" t="s">
        <v>1492</v>
      </c>
      <c r="D25" s="338" t="s">
        <v>474</v>
      </c>
      <c r="E25" s="338" t="s">
        <v>1522</v>
      </c>
      <c r="F25" s="338" t="s">
        <v>937</v>
      </c>
      <c r="G25" s="350" t="s">
        <v>906</v>
      </c>
    </row>
    <row r="26" spans="1:7" x14ac:dyDescent="0.3">
      <c r="A26" s="336" t="str">
        <f t="shared" ca="1" si="0"/>
        <v>Core processes</v>
      </c>
      <c r="B26" s="337"/>
      <c r="C26" s="338" t="s">
        <v>417</v>
      </c>
      <c r="D26" s="338" t="s">
        <v>416</v>
      </c>
      <c r="E26" s="338" t="s">
        <v>1523</v>
      </c>
      <c r="F26" s="338" t="s">
        <v>938</v>
      </c>
      <c r="G26" s="350" t="s">
        <v>906</v>
      </c>
    </row>
    <row r="27" spans="1:7" x14ac:dyDescent="0.3">
      <c r="A27" s="336" t="str">
        <f t="shared" ca="1" si="0"/>
        <v>Products &amp; Services</v>
      </c>
      <c r="B27" s="337"/>
      <c r="C27" s="338" t="s">
        <v>418</v>
      </c>
      <c r="D27" s="338" t="s">
        <v>522</v>
      </c>
      <c r="E27" s="338" t="s">
        <v>1524</v>
      </c>
      <c r="F27" s="338" t="s">
        <v>939</v>
      </c>
      <c r="G27" s="350" t="s">
        <v>906</v>
      </c>
    </row>
    <row r="28" spans="1:7" ht="18.899999999999999" customHeight="1" x14ac:dyDescent="0.3">
      <c r="A28" s="336" t="str">
        <f t="shared" ca="1" si="0"/>
        <v>Key figures</v>
      </c>
      <c r="B28" s="337"/>
      <c r="C28" s="338" t="s">
        <v>241</v>
      </c>
      <c r="D28" s="338" t="s">
        <v>2053</v>
      </c>
      <c r="E28" s="338" t="s">
        <v>1525</v>
      </c>
      <c r="F28" s="338" t="s">
        <v>940</v>
      </c>
      <c r="G28" s="350" t="s">
        <v>906</v>
      </c>
    </row>
    <row r="29" spans="1:7" x14ac:dyDescent="0.3">
      <c r="A29" s="336" t="str">
        <f t="shared" ca="1" si="0"/>
        <v>Potential</v>
      </c>
      <c r="B29" s="337"/>
      <c r="C29" s="338" t="s">
        <v>446</v>
      </c>
      <c r="D29" s="338" t="s">
        <v>294</v>
      </c>
      <c r="E29" s="338" t="s">
        <v>1526</v>
      </c>
      <c r="F29" s="338" t="s">
        <v>290</v>
      </c>
      <c r="G29" s="350" t="s">
        <v>906</v>
      </c>
    </row>
    <row r="30" spans="1:7" x14ac:dyDescent="0.3">
      <c r="A30" s="336" t="str">
        <f t="shared" ca="1" si="0"/>
        <v>Trends</v>
      </c>
      <c r="B30" s="337"/>
      <c r="C30" s="338" t="s">
        <v>1924</v>
      </c>
      <c r="D30" s="338" t="s">
        <v>1926</v>
      </c>
      <c r="E30" s="338" t="s">
        <v>1924</v>
      </c>
      <c r="F30" s="338" t="s">
        <v>1925</v>
      </c>
      <c r="G30" s="350"/>
    </row>
    <row r="31" spans="1:7" x14ac:dyDescent="0.3">
      <c r="A31" s="336" t="str">
        <f t="shared" ca="1" si="0"/>
        <v>Customers</v>
      </c>
      <c r="B31" s="337"/>
      <c r="C31" s="338" t="s">
        <v>17</v>
      </c>
      <c r="D31" s="338" t="s">
        <v>291</v>
      </c>
      <c r="E31" s="338" t="s">
        <v>1540</v>
      </c>
      <c r="F31" s="338" t="s">
        <v>941</v>
      </c>
      <c r="G31" s="350" t="s">
        <v>906</v>
      </c>
    </row>
    <row r="32" spans="1:7" x14ac:dyDescent="0.3">
      <c r="A32" s="336" t="str">
        <f t="shared" ca="1" si="0"/>
        <v>Market</v>
      </c>
      <c r="B32" s="337"/>
      <c r="C32" s="338" t="s">
        <v>566</v>
      </c>
      <c r="D32" s="338" t="s">
        <v>567</v>
      </c>
      <c r="E32" s="338" t="s">
        <v>1527</v>
      </c>
      <c r="F32" s="338" t="s">
        <v>942</v>
      </c>
      <c r="G32" s="350" t="s">
        <v>906</v>
      </c>
    </row>
    <row r="33" spans="1:7" x14ac:dyDescent="0.3">
      <c r="A33" s="336" t="str">
        <f t="shared" ca="1" si="0"/>
        <v>Benchmarking</v>
      </c>
      <c r="B33" s="337"/>
      <c r="C33" s="338" t="s">
        <v>242</v>
      </c>
      <c r="D33" s="338" t="s">
        <v>242</v>
      </c>
      <c r="E33" s="338" t="s">
        <v>242</v>
      </c>
      <c r="F33" s="338" t="s">
        <v>242</v>
      </c>
      <c r="G33" s="350" t="s">
        <v>906</v>
      </c>
    </row>
    <row r="34" spans="1:7" x14ac:dyDescent="0.3">
      <c r="A34" s="336" t="str">
        <f t="shared" ca="1" si="0"/>
        <v>Develop strategies</v>
      </c>
      <c r="B34" s="337"/>
      <c r="C34" s="338" t="s">
        <v>246</v>
      </c>
      <c r="D34" s="338" t="s">
        <v>1366</v>
      </c>
      <c r="E34" s="338" t="s">
        <v>1528</v>
      </c>
      <c r="F34" s="338" t="s">
        <v>1367</v>
      </c>
      <c r="G34" s="350" t="s">
        <v>906</v>
      </c>
    </row>
    <row r="35" spans="1:7" x14ac:dyDescent="0.3">
      <c r="A35" s="336" t="str">
        <f t="shared" ca="1" si="0"/>
        <v>Implementation &amp; Controlling</v>
      </c>
      <c r="B35" s="337"/>
      <c r="C35" s="338" t="s">
        <v>2054</v>
      </c>
      <c r="D35" s="338" t="s">
        <v>2056</v>
      </c>
      <c r="E35" s="338" t="s">
        <v>2055</v>
      </c>
      <c r="F35" s="338" t="s">
        <v>943</v>
      </c>
      <c r="G35" s="350" t="s">
        <v>906</v>
      </c>
    </row>
    <row r="36" spans="1:7" x14ac:dyDescent="0.3">
      <c r="A36" s="336" t="str">
        <f t="shared" ca="1" si="0"/>
        <v>How can we reach our goals?</v>
      </c>
      <c r="B36" s="337"/>
      <c r="C36" s="338" t="s">
        <v>243</v>
      </c>
      <c r="D36" s="338" t="s">
        <v>244</v>
      </c>
      <c r="E36" s="338" t="s">
        <v>1529</v>
      </c>
      <c r="F36" s="338" t="s">
        <v>944</v>
      </c>
      <c r="G36" s="350" t="s">
        <v>906</v>
      </c>
    </row>
    <row r="37" spans="1:7" x14ac:dyDescent="0.3">
      <c r="A37" s="336" t="str">
        <f t="shared" ca="1" si="0"/>
        <v>SWOT Analysis</v>
      </c>
      <c r="B37" s="337"/>
      <c r="C37" s="338" t="s">
        <v>245</v>
      </c>
      <c r="D37" s="338" t="s">
        <v>57</v>
      </c>
      <c r="E37" s="338" t="s">
        <v>1882</v>
      </c>
      <c r="F37" s="338" t="s">
        <v>945</v>
      </c>
      <c r="G37" s="350" t="s">
        <v>906</v>
      </c>
    </row>
    <row r="38" spans="1:7" x14ac:dyDescent="0.3">
      <c r="A38" s="336" t="str">
        <f t="shared" ca="1" si="0"/>
        <v>Project management</v>
      </c>
      <c r="B38" s="337"/>
      <c r="C38" s="338" t="s">
        <v>461</v>
      </c>
      <c r="D38" s="338" t="s">
        <v>460</v>
      </c>
      <c r="E38" s="338" t="s">
        <v>1530</v>
      </c>
      <c r="F38" s="338" t="s">
        <v>946</v>
      </c>
      <c r="G38" s="350" t="s">
        <v>906</v>
      </c>
    </row>
    <row r="39" spans="1:7" x14ac:dyDescent="0.3">
      <c r="A39" s="336" t="str">
        <f t="shared" ca="1" si="0"/>
        <v>Strategies</v>
      </c>
      <c r="B39" s="337"/>
      <c r="C39" s="338" t="s">
        <v>19</v>
      </c>
      <c r="D39" s="338" t="s">
        <v>122</v>
      </c>
      <c r="E39" s="338" t="s">
        <v>1531</v>
      </c>
      <c r="F39" s="338" t="s">
        <v>947</v>
      </c>
      <c r="G39" s="350" t="s">
        <v>906</v>
      </c>
    </row>
    <row r="40" spans="1:7" x14ac:dyDescent="0.3">
      <c r="A40" s="336" t="str">
        <f t="shared" ca="1" si="0"/>
        <v>How can we reach our goals?</v>
      </c>
      <c r="B40" s="337"/>
      <c r="C40" s="349" t="s">
        <v>243</v>
      </c>
      <c r="D40" s="349" t="s">
        <v>332</v>
      </c>
      <c r="E40" s="349" t="s">
        <v>1529</v>
      </c>
      <c r="F40" s="349" t="s">
        <v>948</v>
      </c>
      <c r="G40" s="350" t="s">
        <v>906</v>
      </c>
    </row>
    <row r="41" spans="1:7" x14ac:dyDescent="0.3">
      <c r="A41" s="336" t="str">
        <f t="shared" ca="1" si="0"/>
        <v>Vision / Mission</v>
      </c>
      <c r="B41" s="337"/>
      <c r="C41" s="338" t="s">
        <v>247</v>
      </c>
      <c r="D41" s="338" t="s">
        <v>247</v>
      </c>
      <c r="E41" s="338" t="s">
        <v>1532</v>
      </c>
      <c r="F41" s="338" t="s">
        <v>949</v>
      </c>
      <c r="G41" s="350" t="s">
        <v>906</v>
      </c>
    </row>
    <row r="42" spans="1:7" x14ac:dyDescent="0.3">
      <c r="A42" s="336" t="str">
        <f t="shared" ca="1" si="0"/>
        <v>Strategy Map</v>
      </c>
      <c r="B42" s="337"/>
      <c r="C42" s="338" t="s">
        <v>248</v>
      </c>
      <c r="D42" s="338" t="s">
        <v>248</v>
      </c>
      <c r="E42" s="338" t="s">
        <v>248</v>
      </c>
      <c r="F42" s="338" t="s">
        <v>950</v>
      </c>
      <c r="G42" s="350" t="s">
        <v>906</v>
      </c>
    </row>
    <row r="43" spans="1:7" x14ac:dyDescent="0.3">
      <c r="A43" s="336" t="str">
        <f t="shared" ca="1" si="0"/>
        <v>How do we implement? How do we ensure success?</v>
      </c>
      <c r="B43" s="337"/>
      <c r="C43" s="349" t="s">
        <v>249</v>
      </c>
      <c r="D43" s="349" t="s">
        <v>333</v>
      </c>
      <c r="E43" s="349" t="s">
        <v>1533</v>
      </c>
      <c r="F43" s="349" t="s">
        <v>951</v>
      </c>
      <c r="G43" s="350" t="s">
        <v>906</v>
      </c>
    </row>
    <row r="44" spans="1:7" x14ac:dyDescent="0.3">
      <c r="A44" s="336" t="str">
        <f t="shared" ca="1" si="0"/>
        <v>Sources of income</v>
      </c>
      <c r="B44" s="337"/>
      <c r="C44" s="338" t="s">
        <v>455</v>
      </c>
      <c r="D44" s="338" t="s">
        <v>448</v>
      </c>
      <c r="E44" s="338" t="s">
        <v>1534</v>
      </c>
      <c r="F44" s="338" t="s">
        <v>952</v>
      </c>
      <c r="G44" s="350" t="s">
        <v>906</v>
      </c>
    </row>
    <row r="45" spans="1:7" x14ac:dyDescent="0.3">
      <c r="A45" s="336" t="str">
        <f t="shared" ca="1" si="0"/>
        <v>Cost structure</v>
      </c>
      <c r="B45" s="337"/>
      <c r="C45" s="338" t="s">
        <v>449</v>
      </c>
      <c r="D45" s="338" t="s">
        <v>450</v>
      </c>
      <c r="E45" s="338" t="s">
        <v>1535</v>
      </c>
      <c r="F45" s="338" t="s">
        <v>953</v>
      </c>
      <c r="G45" s="350" t="s">
        <v>906</v>
      </c>
    </row>
    <row r="46" spans="1:7" x14ac:dyDescent="0.3">
      <c r="A46" s="336" t="str">
        <f t="shared" ca="1" si="0"/>
        <v>Series of measures</v>
      </c>
      <c r="B46" s="337"/>
      <c r="C46" s="338" t="s">
        <v>250</v>
      </c>
      <c r="D46" s="338" t="s">
        <v>334</v>
      </c>
      <c r="E46" s="338" t="s">
        <v>1536</v>
      </c>
      <c r="F46" s="338" t="s">
        <v>954</v>
      </c>
      <c r="G46" s="350" t="s">
        <v>906</v>
      </c>
    </row>
    <row r="47" spans="1:7" x14ac:dyDescent="0.3">
      <c r="A47" s="336" t="str">
        <f t="shared" ca="1" si="0"/>
        <v>Business plan</v>
      </c>
      <c r="B47" s="337"/>
      <c r="C47" s="338" t="s">
        <v>251</v>
      </c>
      <c r="D47" s="338" t="s">
        <v>251</v>
      </c>
      <c r="E47" s="338" t="s">
        <v>955</v>
      </c>
      <c r="F47" s="338" t="s">
        <v>955</v>
      </c>
      <c r="G47" s="350" t="s">
        <v>906</v>
      </c>
    </row>
    <row r="48" spans="1:7" x14ac:dyDescent="0.3">
      <c r="A48" s="336" t="str">
        <f t="shared" ca="1" si="0"/>
        <v>Management Cockpit</v>
      </c>
      <c r="B48" s="337"/>
      <c r="C48" s="338" t="s">
        <v>252</v>
      </c>
      <c r="D48" s="338" t="s">
        <v>335</v>
      </c>
      <c r="E48" s="338" t="s">
        <v>1927</v>
      </c>
      <c r="F48" s="338" t="s">
        <v>956</v>
      </c>
      <c r="G48" s="350" t="s">
        <v>906</v>
      </c>
    </row>
    <row r="49" spans="1:26" x14ac:dyDescent="0.3">
      <c r="A49" s="336" t="str">
        <f t="shared" ca="1" si="0"/>
        <v>Business Model</v>
      </c>
      <c r="B49" s="337"/>
      <c r="C49" s="338" t="s">
        <v>325</v>
      </c>
      <c r="D49" s="338" t="s">
        <v>325</v>
      </c>
      <c r="E49" s="338" t="s">
        <v>325</v>
      </c>
      <c r="F49" s="338" t="s">
        <v>325</v>
      </c>
      <c r="G49" s="350" t="s">
        <v>906</v>
      </c>
    </row>
    <row r="50" spans="1:26" x14ac:dyDescent="0.3">
      <c r="A50" s="336" t="str">
        <f t="shared" ca="1" si="0"/>
        <v>Innovation</v>
      </c>
      <c r="B50" s="337"/>
      <c r="C50" s="338" t="s">
        <v>1778</v>
      </c>
      <c r="D50" s="338" t="s">
        <v>1778</v>
      </c>
      <c r="E50" s="338" t="s">
        <v>1778</v>
      </c>
      <c r="F50" s="338" t="s">
        <v>1779</v>
      </c>
      <c r="G50" s="350" t="s">
        <v>906</v>
      </c>
    </row>
    <row r="51" spans="1:26" s="355" customFormat="1" ht="13.8" x14ac:dyDescent="0.3">
      <c r="A51" s="351" t="str">
        <f t="shared" ca="1" si="0"/>
        <v>Your logo:</v>
      </c>
      <c r="B51" s="352"/>
      <c r="C51" s="353" t="s">
        <v>1892</v>
      </c>
      <c r="D51" s="353" t="s">
        <v>1893</v>
      </c>
      <c r="E51" s="353" t="s">
        <v>1894</v>
      </c>
      <c r="F51" s="353" t="s">
        <v>1895</v>
      </c>
      <c r="G51" s="354"/>
      <c r="I51" s="356"/>
      <c r="J51" s="357"/>
      <c r="K51" s="356"/>
      <c r="Z51" s="358"/>
    </row>
    <row r="52" spans="1:26" s="345" customFormat="1" x14ac:dyDescent="0.3">
      <c r="A52" s="346" t="str">
        <f t="shared" ca="1" si="0"/>
        <v>S T A K E H O L D E R   A N A L Y S I S</v>
      </c>
      <c r="B52" s="347"/>
      <c r="C52" s="346" t="s">
        <v>462</v>
      </c>
      <c r="D52" s="346" t="s">
        <v>463</v>
      </c>
      <c r="E52" s="346" t="s">
        <v>1560</v>
      </c>
      <c r="F52" s="346" t="s">
        <v>1169</v>
      </c>
      <c r="G52" s="359" t="s">
        <v>906</v>
      </c>
      <c r="J52" s="340"/>
    </row>
    <row r="53" spans="1:26" x14ac:dyDescent="0.3">
      <c r="A53" s="336" t="str">
        <f t="shared" ca="1" si="0"/>
        <v>Wider environment</v>
      </c>
      <c r="B53" s="337"/>
      <c r="C53" s="349" t="s">
        <v>253</v>
      </c>
      <c r="D53" s="349" t="s">
        <v>336</v>
      </c>
      <c r="E53" s="349" t="s">
        <v>1542</v>
      </c>
      <c r="F53" s="349" t="s">
        <v>957</v>
      </c>
      <c r="G53" s="350" t="s">
        <v>906</v>
      </c>
    </row>
    <row r="54" spans="1:26" x14ac:dyDescent="0.3">
      <c r="A54" s="336" t="str">
        <f t="shared" ca="1" si="0"/>
        <v>Immediate environment</v>
      </c>
      <c r="B54" s="337"/>
      <c r="C54" s="349" t="s">
        <v>254</v>
      </c>
      <c r="D54" s="349" t="s">
        <v>337</v>
      </c>
      <c r="E54" s="349" t="s">
        <v>1543</v>
      </c>
      <c r="F54" s="349" t="s">
        <v>958</v>
      </c>
      <c r="G54" s="350" t="s">
        <v>906</v>
      </c>
    </row>
    <row r="55" spans="1:26" x14ac:dyDescent="0.3">
      <c r="A55" s="336" t="str">
        <f t="shared" ca="1" si="0"/>
        <v>Internal</v>
      </c>
      <c r="B55" s="337"/>
      <c r="C55" s="349" t="s">
        <v>226</v>
      </c>
      <c r="D55" s="349" t="s">
        <v>227</v>
      </c>
      <c r="E55" s="349" t="s">
        <v>1512</v>
      </c>
      <c r="F55" s="349" t="s">
        <v>928</v>
      </c>
      <c r="G55" s="350" t="s">
        <v>906</v>
      </c>
    </row>
    <row r="56" spans="1:26" x14ac:dyDescent="0.3">
      <c r="A56" s="336" t="str">
        <f t="shared" ca="1" si="0"/>
        <v>Us</v>
      </c>
      <c r="B56" s="337"/>
      <c r="C56" s="338" t="s">
        <v>204</v>
      </c>
      <c r="D56" s="338" t="s">
        <v>205</v>
      </c>
      <c r="E56" s="338" t="s">
        <v>1544</v>
      </c>
      <c r="F56" s="338" t="s">
        <v>959</v>
      </c>
      <c r="G56" s="350" t="s">
        <v>906</v>
      </c>
    </row>
    <row r="57" spans="1:26" x14ac:dyDescent="0.3">
      <c r="A57" s="336" t="str">
        <f t="shared" ca="1" si="0"/>
        <v>Frequent contacts</v>
      </c>
      <c r="B57" s="337"/>
      <c r="C57" s="349" t="s">
        <v>62</v>
      </c>
      <c r="D57" s="349" t="s">
        <v>338</v>
      </c>
      <c r="E57" s="349" t="s">
        <v>1545</v>
      </c>
      <c r="F57" s="349" t="s">
        <v>960</v>
      </c>
      <c r="G57" s="350" t="s">
        <v>906</v>
      </c>
    </row>
    <row r="58" spans="1:26" x14ac:dyDescent="0.3">
      <c r="A58" s="336" t="str">
        <f t="shared" ca="1" si="0"/>
        <v>Regular contacts</v>
      </c>
      <c r="B58" s="337"/>
      <c r="C58" s="349" t="s">
        <v>4</v>
      </c>
      <c r="D58" s="349" t="s">
        <v>339</v>
      </c>
      <c r="E58" s="349" t="s">
        <v>1546</v>
      </c>
      <c r="F58" s="349" t="s">
        <v>961</v>
      </c>
      <c r="G58" s="350" t="s">
        <v>906</v>
      </c>
    </row>
    <row r="59" spans="1:26" x14ac:dyDescent="0.3">
      <c r="A59" s="336" t="str">
        <f t="shared" ca="1" si="0"/>
        <v>Rare contacts</v>
      </c>
      <c r="B59" s="337"/>
      <c r="C59" s="349" t="s">
        <v>63</v>
      </c>
      <c r="D59" s="349" t="s">
        <v>64</v>
      </c>
      <c r="E59" s="349" t="s">
        <v>1547</v>
      </c>
      <c r="F59" s="349" t="s">
        <v>962</v>
      </c>
      <c r="G59" s="350" t="s">
        <v>906</v>
      </c>
    </row>
    <row r="60" spans="1:26" x14ac:dyDescent="0.3">
      <c r="A60" s="336" t="str">
        <f t="shared" ca="1" si="0"/>
        <v>High</v>
      </c>
      <c r="B60" s="337"/>
      <c r="C60" s="338" t="s">
        <v>255</v>
      </c>
      <c r="D60" s="338" t="s">
        <v>341</v>
      </c>
      <c r="E60" s="338" t="s">
        <v>1548</v>
      </c>
      <c r="F60" s="338" t="s">
        <v>963</v>
      </c>
      <c r="G60" s="350" t="s">
        <v>906</v>
      </c>
    </row>
    <row r="61" spans="1:26" x14ac:dyDescent="0.3">
      <c r="A61" s="336" t="str">
        <f t="shared" ca="1" si="0"/>
        <v>Big</v>
      </c>
      <c r="B61" s="337"/>
      <c r="C61" s="338" t="s">
        <v>481</v>
      </c>
      <c r="D61" s="338" t="s">
        <v>482</v>
      </c>
      <c r="E61" s="338" t="s">
        <v>1549</v>
      </c>
      <c r="F61" s="338" t="s">
        <v>341</v>
      </c>
      <c r="G61" s="350" t="s">
        <v>906</v>
      </c>
    </row>
    <row r="62" spans="1:26" x14ac:dyDescent="0.3">
      <c r="A62" s="336" t="str">
        <f t="shared" ca="1" si="0"/>
        <v>Stakeholder influence</v>
      </c>
      <c r="B62" s="337"/>
      <c r="C62" s="338" t="s">
        <v>256</v>
      </c>
      <c r="D62" s="338" t="s">
        <v>340</v>
      </c>
      <c r="E62" s="338" t="s">
        <v>1550</v>
      </c>
      <c r="F62" s="338" t="s">
        <v>964</v>
      </c>
      <c r="G62" s="350" t="s">
        <v>906</v>
      </c>
    </row>
    <row r="63" spans="1:26" x14ac:dyDescent="0.3">
      <c r="A63" s="336" t="str">
        <f t="shared" ca="1" si="0"/>
        <v>Low</v>
      </c>
      <c r="B63" s="337"/>
      <c r="C63" s="338" t="s">
        <v>257</v>
      </c>
      <c r="D63" s="338" t="s">
        <v>342</v>
      </c>
      <c r="E63" s="338" t="s">
        <v>1551</v>
      </c>
      <c r="F63" s="338" t="s">
        <v>965</v>
      </c>
      <c r="G63" s="350" t="s">
        <v>906</v>
      </c>
    </row>
    <row r="64" spans="1:26" x14ac:dyDescent="0.3">
      <c r="A64" s="336" t="str">
        <f t="shared" ca="1" si="0"/>
        <v>Small</v>
      </c>
      <c r="B64" s="337"/>
      <c r="C64" s="338" t="s">
        <v>483</v>
      </c>
      <c r="D64" s="338" t="s">
        <v>484</v>
      </c>
      <c r="E64" s="338" t="s">
        <v>1552</v>
      </c>
      <c r="F64" s="338" t="s">
        <v>966</v>
      </c>
      <c r="G64" s="350" t="s">
        <v>906</v>
      </c>
    </row>
    <row r="65" spans="1:10" x14ac:dyDescent="0.3">
      <c r="A65" s="336" t="str">
        <f t="shared" ca="1" si="0"/>
        <v>Stakeholder interest</v>
      </c>
      <c r="B65" s="337"/>
      <c r="C65" s="338" t="s">
        <v>904</v>
      </c>
      <c r="D65" s="338" t="s">
        <v>911</v>
      </c>
      <c r="E65" s="338" t="s">
        <v>1553</v>
      </c>
      <c r="F65" s="338" t="s">
        <v>967</v>
      </c>
      <c r="G65" s="350" t="s">
        <v>906</v>
      </c>
    </row>
    <row r="66" spans="1:10" x14ac:dyDescent="0.3">
      <c r="A66" s="336" t="str">
        <f t="shared" ca="1" si="0"/>
        <v>No.</v>
      </c>
      <c r="B66" s="337"/>
      <c r="C66" s="338" t="s">
        <v>0</v>
      </c>
      <c r="D66" s="338" t="s">
        <v>61</v>
      </c>
      <c r="E66" s="338" t="s">
        <v>61</v>
      </c>
      <c r="F66" s="338" t="s">
        <v>968</v>
      </c>
      <c r="G66" s="350" t="s">
        <v>906</v>
      </c>
    </row>
    <row r="67" spans="1:10" x14ac:dyDescent="0.3">
      <c r="A67" s="336" t="str">
        <f t="shared" ca="1" si="0"/>
        <v>Stakeholder group</v>
      </c>
      <c r="B67" s="337"/>
      <c r="C67" s="338" t="s">
        <v>65</v>
      </c>
      <c r="D67" s="338" t="s">
        <v>343</v>
      </c>
      <c r="E67" s="338" t="s">
        <v>1554</v>
      </c>
      <c r="F67" s="338" t="s">
        <v>969</v>
      </c>
      <c r="G67" s="350" t="s">
        <v>906</v>
      </c>
    </row>
    <row r="68" spans="1:10" x14ac:dyDescent="0.3">
      <c r="A68" s="336" t="str">
        <f t="shared" ca="1" si="0"/>
        <v>Interests, expectations</v>
      </c>
      <c r="B68" s="337"/>
      <c r="C68" s="338" t="s">
        <v>3</v>
      </c>
      <c r="D68" s="338" t="s">
        <v>344</v>
      </c>
      <c r="E68" s="338" t="s">
        <v>1555</v>
      </c>
      <c r="F68" s="338" t="s">
        <v>970</v>
      </c>
      <c r="G68" s="350" t="s">
        <v>906</v>
      </c>
    </row>
    <row r="69" spans="1:10" x14ac:dyDescent="0.3">
      <c r="A69" s="336" t="str">
        <f t="shared" ref="A69:A132" ca="1" si="1">OFFSET($C69,0,$B$4-1)</f>
        <v>Extent of interests</v>
      </c>
      <c r="B69" s="337"/>
      <c r="C69" s="338" t="s">
        <v>66</v>
      </c>
      <c r="D69" s="338" t="s">
        <v>345</v>
      </c>
      <c r="E69" s="338" t="s">
        <v>1556</v>
      </c>
      <c r="F69" s="338" t="s">
        <v>971</v>
      </c>
      <c r="G69" s="350" t="s">
        <v>906</v>
      </c>
    </row>
    <row r="70" spans="1:10" x14ac:dyDescent="0.3">
      <c r="A70" s="336" t="str">
        <f t="shared" ca="1" si="1"/>
        <v>Degree of influence</v>
      </c>
      <c r="B70" s="337"/>
      <c r="C70" s="338" t="s">
        <v>137</v>
      </c>
      <c r="D70" s="338" t="s">
        <v>346</v>
      </c>
      <c r="E70" s="338" t="s">
        <v>1557</v>
      </c>
      <c r="F70" s="338" t="s">
        <v>972</v>
      </c>
      <c r="G70" s="350" t="s">
        <v>906</v>
      </c>
    </row>
    <row r="71" spans="1:10" ht="28.8" x14ac:dyDescent="0.3">
      <c r="A71" s="336" t="str">
        <f t="shared" ca="1" si="1"/>
        <v>Chances (+) and 
dangers (-)</v>
      </c>
      <c r="B71" s="337"/>
      <c r="C71" s="338" t="s">
        <v>140</v>
      </c>
      <c r="D71" s="338" t="s">
        <v>141</v>
      </c>
      <c r="E71" s="338" t="s">
        <v>1561</v>
      </c>
      <c r="F71" s="338" t="s">
        <v>1171</v>
      </c>
      <c r="G71" s="350" t="s">
        <v>906</v>
      </c>
    </row>
    <row r="72" spans="1:10" x14ac:dyDescent="0.3">
      <c r="A72" s="336" t="str">
        <f t="shared" ca="1" si="1"/>
        <v>Possible measures</v>
      </c>
      <c r="B72" s="337"/>
      <c r="C72" s="338" t="s">
        <v>37</v>
      </c>
      <c r="D72" s="338" t="s">
        <v>69</v>
      </c>
      <c r="E72" s="338" t="s">
        <v>1558</v>
      </c>
      <c r="F72" s="338" t="s">
        <v>973</v>
      </c>
      <c r="G72" s="350" t="s">
        <v>906</v>
      </c>
    </row>
    <row r="73" spans="1:10" x14ac:dyDescent="0.3">
      <c r="A73" s="336" t="str">
        <f t="shared" ca="1" si="1"/>
        <v>Status</v>
      </c>
      <c r="B73" s="337"/>
      <c r="C73" s="338" t="s">
        <v>2</v>
      </c>
      <c r="D73" s="338" t="s">
        <v>70</v>
      </c>
      <c r="E73" s="338" t="s">
        <v>2</v>
      </c>
      <c r="F73" s="338" t="s">
        <v>974</v>
      </c>
      <c r="G73" s="350" t="s">
        <v>906</v>
      </c>
    </row>
    <row r="74" spans="1:10" x14ac:dyDescent="0.3">
      <c r="A74" s="336" t="str">
        <f t="shared" ca="1" si="1"/>
        <v>Size of group</v>
      </c>
      <c r="B74" s="337"/>
      <c r="C74" s="338" t="s">
        <v>138</v>
      </c>
      <c r="D74" s="338" t="s">
        <v>139</v>
      </c>
      <c r="E74" s="338" t="s">
        <v>1559</v>
      </c>
      <c r="F74" s="338" t="s">
        <v>975</v>
      </c>
      <c r="G74" s="350" t="s">
        <v>906</v>
      </c>
    </row>
    <row r="75" spans="1:10" x14ac:dyDescent="0.3">
      <c r="A75" s="336" t="str">
        <f t="shared" ca="1" si="1"/>
        <v>S T A K E H O L D E R   A N A L Y S I S</v>
      </c>
      <c r="B75" s="337"/>
      <c r="C75" s="338" t="s">
        <v>462</v>
      </c>
      <c r="D75" s="338" t="s">
        <v>463</v>
      </c>
      <c r="E75" s="338" t="s">
        <v>1560</v>
      </c>
      <c r="F75" s="338" t="s">
        <v>1170</v>
      </c>
      <c r="G75" s="350" t="s">
        <v>906</v>
      </c>
    </row>
    <row r="76" spans="1:10" s="365" customFormat="1" ht="13.2" x14ac:dyDescent="0.25">
      <c r="A76" s="360" t="str">
        <f t="shared" ca="1" si="1"/>
        <v>D E V E L O P M E N T   T R E N D S</v>
      </c>
      <c r="B76" s="361"/>
      <c r="C76" s="362" t="s">
        <v>1896</v>
      </c>
      <c r="D76" s="363" t="s">
        <v>1897</v>
      </c>
      <c r="E76" s="363" t="s">
        <v>1898</v>
      </c>
      <c r="F76" s="363" t="s">
        <v>1899</v>
      </c>
      <c r="G76" s="364" t="s">
        <v>906</v>
      </c>
      <c r="J76" s="366"/>
    </row>
    <row r="77" spans="1:10" s="371" customFormat="1" x14ac:dyDescent="0.3">
      <c r="A77" s="367" t="str">
        <f t="shared" ca="1" si="1"/>
        <v>Political trends</v>
      </c>
      <c r="B77" s="368"/>
      <c r="C77" s="369" t="s">
        <v>1900</v>
      </c>
      <c r="D77" s="369" t="s">
        <v>1901</v>
      </c>
      <c r="E77" s="369" t="s">
        <v>1912</v>
      </c>
      <c r="F77" s="338" t="s">
        <v>1919</v>
      </c>
      <c r="G77" s="370" t="s">
        <v>906</v>
      </c>
      <c r="J77" s="372"/>
    </row>
    <row r="78" spans="1:10" s="371" customFormat="1" x14ac:dyDescent="0.3">
      <c r="A78" s="373" t="str">
        <f t="shared" ca="1" si="1"/>
        <v>Economic trends</v>
      </c>
      <c r="B78" s="368"/>
      <c r="C78" s="368" t="s">
        <v>1902</v>
      </c>
      <c r="D78" s="368" t="s">
        <v>1903</v>
      </c>
      <c r="E78" s="368" t="s">
        <v>1913</v>
      </c>
      <c r="F78" s="338" t="s">
        <v>1920</v>
      </c>
      <c r="G78" s="374" t="s">
        <v>906</v>
      </c>
      <c r="J78" s="372"/>
    </row>
    <row r="79" spans="1:10" s="371" customFormat="1" x14ac:dyDescent="0.3">
      <c r="A79" s="373" t="str">
        <f t="shared" ca="1" si="1"/>
        <v>Sociological trends</v>
      </c>
      <c r="B79" s="368"/>
      <c r="C79" s="368" t="s">
        <v>1904</v>
      </c>
      <c r="D79" s="368" t="s">
        <v>1905</v>
      </c>
      <c r="E79" s="368" t="s">
        <v>1914</v>
      </c>
      <c r="F79" s="338" t="s">
        <v>1921</v>
      </c>
      <c r="G79" s="374" t="s">
        <v>906</v>
      </c>
      <c r="J79" s="372"/>
    </row>
    <row r="80" spans="1:10" s="371" customFormat="1" x14ac:dyDescent="0.3">
      <c r="A80" s="373" t="str">
        <f t="shared" ca="1" si="1"/>
        <v>Technological trends</v>
      </c>
      <c r="B80" s="368"/>
      <c r="C80" s="368" t="s">
        <v>1906</v>
      </c>
      <c r="D80" s="368" t="s">
        <v>1907</v>
      </c>
      <c r="E80" s="338" t="s">
        <v>1915</v>
      </c>
      <c r="F80" s="338" t="s">
        <v>1922</v>
      </c>
      <c r="G80" s="374" t="s">
        <v>906</v>
      </c>
      <c r="J80" s="372"/>
    </row>
    <row r="81" spans="1:10" s="371" customFormat="1" x14ac:dyDescent="0.3">
      <c r="A81" s="373" t="str">
        <f t="shared" ca="1" si="1"/>
        <v>Ecological trends</v>
      </c>
      <c r="B81" s="368"/>
      <c r="C81" s="368" t="s">
        <v>1908</v>
      </c>
      <c r="D81" s="368" t="s">
        <v>1909</v>
      </c>
      <c r="E81" s="338" t="s">
        <v>1916</v>
      </c>
      <c r="F81" s="338" t="s">
        <v>1923</v>
      </c>
      <c r="G81" s="374" t="s">
        <v>906</v>
      </c>
      <c r="J81" s="372"/>
    </row>
    <row r="82" spans="1:10" s="371" customFormat="1" x14ac:dyDescent="0.3">
      <c r="A82" s="373" t="str">
        <f t="shared" ca="1" si="1"/>
        <v>Legal trends</v>
      </c>
      <c r="B82" s="368"/>
      <c r="C82" s="368" t="s">
        <v>1910</v>
      </c>
      <c r="D82" s="368" t="s">
        <v>1911</v>
      </c>
      <c r="E82" s="368" t="s">
        <v>1917</v>
      </c>
      <c r="F82" s="338" t="s">
        <v>1918</v>
      </c>
      <c r="G82" s="374" t="s">
        <v>906</v>
      </c>
      <c r="J82" s="372"/>
    </row>
    <row r="83" spans="1:10" s="371" customFormat="1" x14ac:dyDescent="0.3">
      <c r="A83" s="373" t="str">
        <f t="shared" ca="1" si="1"/>
        <v>Trends</v>
      </c>
      <c r="B83" s="368"/>
      <c r="C83" s="368" t="s">
        <v>1924</v>
      </c>
      <c r="D83" s="368" t="s">
        <v>1926</v>
      </c>
      <c r="E83" s="368" t="s">
        <v>1924</v>
      </c>
      <c r="F83" s="338" t="s">
        <v>1925</v>
      </c>
      <c r="G83" s="374"/>
      <c r="J83" s="372"/>
    </row>
    <row r="84" spans="1:10" s="345" customFormat="1" x14ac:dyDescent="0.3">
      <c r="A84" s="346" t="str">
        <f t="shared" ca="1" si="1"/>
        <v>P E S T E L   A N A L Y S I S</v>
      </c>
      <c r="B84" s="347"/>
      <c r="C84" s="346" t="s">
        <v>486</v>
      </c>
      <c r="D84" s="346" t="s">
        <v>487</v>
      </c>
      <c r="E84" s="346" t="s">
        <v>1769</v>
      </c>
      <c r="F84" s="346" t="s">
        <v>1172</v>
      </c>
      <c r="G84" s="359" t="s">
        <v>906</v>
      </c>
      <c r="J84" s="340"/>
    </row>
    <row r="85" spans="1:10" x14ac:dyDescent="0.3">
      <c r="A85" s="336" t="str">
        <f t="shared" ca="1" si="1"/>
        <v>Political influence factors</v>
      </c>
      <c r="B85" s="337"/>
      <c r="C85" s="338" t="s">
        <v>42</v>
      </c>
      <c r="D85" s="338" t="s">
        <v>347</v>
      </c>
      <c r="E85" s="338" t="s">
        <v>1562</v>
      </c>
      <c r="F85" s="338" t="s">
        <v>976</v>
      </c>
      <c r="G85" s="350" t="s">
        <v>906</v>
      </c>
    </row>
    <row r="86" spans="1:10" x14ac:dyDescent="0.3">
      <c r="A86" s="336" t="str">
        <f t="shared" ca="1" si="1"/>
        <v>No.</v>
      </c>
      <c r="B86" s="337"/>
      <c r="C86" s="338" t="s">
        <v>0</v>
      </c>
      <c r="D86" s="338" t="s">
        <v>61</v>
      </c>
      <c r="E86" s="338" t="s">
        <v>61</v>
      </c>
      <c r="F86" s="338" t="s">
        <v>968</v>
      </c>
      <c r="G86" s="350" t="s">
        <v>906</v>
      </c>
    </row>
    <row r="87" spans="1:10" x14ac:dyDescent="0.3">
      <c r="A87" s="336" t="str">
        <f t="shared" ca="1" si="1"/>
        <v>Influence factors</v>
      </c>
      <c r="B87" s="337"/>
      <c r="C87" s="338" t="s">
        <v>43</v>
      </c>
      <c r="D87" s="338" t="s">
        <v>71</v>
      </c>
      <c r="E87" s="338" t="s">
        <v>1563</v>
      </c>
      <c r="F87" s="338" t="s">
        <v>977</v>
      </c>
      <c r="G87" s="350" t="s">
        <v>906</v>
      </c>
    </row>
    <row r="88" spans="1:10" x14ac:dyDescent="0.3">
      <c r="A88" s="336" t="str">
        <f t="shared" ca="1" si="1"/>
        <v>Consequences</v>
      </c>
      <c r="B88" s="337"/>
      <c r="C88" s="338" t="s">
        <v>6</v>
      </c>
      <c r="D88" s="338" t="s">
        <v>72</v>
      </c>
      <c r="E88" s="338" t="s">
        <v>1564</v>
      </c>
      <c r="F88" s="338" t="s">
        <v>978</v>
      </c>
      <c r="G88" s="350" t="s">
        <v>906</v>
      </c>
    </row>
    <row r="89" spans="1:10" x14ac:dyDescent="0.3">
      <c r="A89" s="336" t="str">
        <f t="shared" ca="1" si="1"/>
        <v>Impact of consequences</v>
      </c>
      <c r="B89" s="337"/>
      <c r="C89" s="338" t="s">
        <v>1493</v>
      </c>
      <c r="D89" s="338" t="s">
        <v>348</v>
      </c>
      <c r="E89" s="338" t="s">
        <v>1565</v>
      </c>
      <c r="F89" s="338" t="s">
        <v>979</v>
      </c>
      <c r="G89" s="350" t="s">
        <v>906</v>
      </c>
    </row>
    <row r="90" spans="1:10" ht="28.8" x14ac:dyDescent="0.3">
      <c r="A90" s="336" t="str">
        <f t="shared" ca="1" si="1"/>
        <v>Trend</v>
      </c>
      <c r="B90" s="337"/>
      <c r="C90" s="338" t="s">
        <v>7</v>
      </c>
      <c r="D90" s="338" t="s">
        <v>359</v>
      </c>
      <c r="E90" s="338" t="s">
        <v>7</v>
      </c>
      <c r="F90" s="338" t="s">
        <v>1173</v>
      </c>
      <c r="G90" s="350" t="s">
        <v>906</v>
      </c>
    </row>
    <row r="91" spans="1:10" x14ac:dyDescent="0.3">
      <c r="A91" s="336" t="str">
        <f t="shared" ca="1" si="1"/>
        <v>Possible measures</v>
      </c>
      <c r="B91" s="337"/>
      <c r="C91" s="338" t="s">
        <v>37</v>
      </c>
      <c r="D91" s="338" t="s">
        <v>69</v>
      </c>
      <c r="E91" s="338" t="s">
        <v>1558</v>
      </c>
      <c r="F91" s="338" t="s">
        <v>973</v>
      </c>
      <c r="G91" s="350" t="s">
        <v>906</v>
      </c>
    </row>
    <row r="92" spans="1:10" x14ac:dyDescent="0.3">
      <c r="A92" s="336" t="str">
        <f t="shared" ca="1" si="1"/>
        <v>Status</v>
      </c>
      <c r="B92" s="337"/>
      <c r="C92" s="338" t="s">
        <v>2</v>
      </c>
      <c r="D92" s="338" t="s">
        <v>70</v>
      </c>
      <c r="E92" s="338" t="s">
        <v>2</v>
      </c>
      <c r="F92" s="338" t="s">
        <v>974</v>
      </c>
      <c r="G92" s="350" t="s">
        <v>906</v>
      </c>
    </row>
    <row r="93" spans="1:10" x14ac:dyDescent="0.3">
      <c r="A93" s="336" t="str">
        <f t="shared" ca="1" si="1"/>
        <v>Economic influence factors</v>
      </c>
      <c r="B93" s="337"/>
      <c r="C93" s="338" t="s">
        <v>44</v>
      </c>
      <c r="D93" s="338" t="s">
        <v>349</v>
      </c>
      <c r="E93" s="338" t="s">
        <v>1832</v>
      </c>
      <c r="F93" s="338" t="s">
        <v>980</v>
      </c>
      <c r="G93" s="350" t="s">
        <v>906</v>
      </c>
    </row>
    <row r="94" spans="1:10" x14ac:dyDescent="0.3">
      <c r="A94" s="336" t="str">
        <f t="shared" ca="1" si="1"/>
        <v>Sociological influence factors</v>
      </c>
      <c r="B94" s="337"/>
      <c r="C94" s="338" t="s">
        <v>45</v>
      </c>
      <c r="D94" s="338" t="s">
        <v>350</v>
      </c>
      <c r="E94" s="338" t="s">
        <v>1566</v>
      </c>
      <c r="F94" s="338" t="s">
        <v>981</v>
      </c>
      <c r="G94" s="350" t="s">
        <v>906</v>
      </c>
    </row>
    <row r="95" spans="1:10" x14ac:dyDescent="0.3">
      <c r="A95" s="336" t="str">
        <f t="shared" ca="1" si="1"/>
        <v>Technological influence factors</v>
      </c>
      <c r="B95" s="337"/>
      <c r="C95" s="338" t="s">
        <v>46</v>
      </c>
      <c r="D95" s="338" t="s">
        <v>351</v>
      </c>
      <c r="E95" s="338" t="s">
        <v>1567</v>
      </c>
      <c r="F95" s="338" t="s">
        <v>982</v>
      </c>
      <c r="G95" s="350" t="s">
        <v>906</v>
      </c>
    </row>
    <row r="96" spans="1:10" x14ac:dyDescent="0.3">
      <c r="A96" s="336" t="str">
        <f t="shared" ca="1" si="1"/>
        <v>Ecological influence factors</v>
      </c>
      <c r="B96" s="337"/>
      <c r="C96" s="338" t="s">
        <v>48</v>
      </c>
      <c r="D96" s="338" t="s">
        <v>352</v>
      </c>
      <c r="E96" s="338" t="s">
        <v>1568</v>
      </c>
      <c r="F96" s="338" t="s">
        <v>983</v>
      </c>
      <c r="G96" s="350" t="s">
        <v>906</v>
      </c>
    </row>
    <row r="97" spans="1:10" x14ac:dyDescent="0.3">
      <c r="A97" s="336" t="str">
        <f t="shared" ca="1" si="1"/>
        <v>Legal influence factors</v>
      </c>
      <c r="B97" s="337"/>
      <c r="C97" s="338" t="s">
        <v>47</v>
      </c>
      <c r="D97" s="338" t="s">
        <v>353</v>
      </c>
      <c r="E97" s="338" t="s">
        <v>1569</v>
      </c>
      <c r="F97" s="338" t="s">
        <v>984</v>
      </c>
      <c r="G97" s="350" t="s">
        <v>906</v>
      </c>
    </row>
    <row r="98" spans="1:10" x14ac:dyDescent="0.3">
      <c r="A98" s="336" t="str">
        <f t="shared" ca="1" si="1"/>
        <v>Keep satisfied</v>
      </c>
      <c r="B98" s="337"/>
      <c r="C98" s="338" t="s">
        <v>1501</v>
      </c>
      <c r="D98" s="338" t="s">
        <v>1498</v>
      </c>
      <c r="E98" s="338" t="s">
        <v>1494</v>
      </c>
      <c r="F98" s="338" t="s">
        <v>1506</v>
      </c>
      <c r="G98" s="350" t="s">
        <v>906</v>
      </c>
    </row>
    <row r="99" spans="1:10" x14ac:dyDescent="0.3">
      <c r="A99" s="336" t="str">
        <f t="shared" ca="1" si="1"/>
        <v>Monitor</v>
      </c>
      <c r="B99" s="337"/>
      <c r="C99" s="338" t="s">
        <v>1504</v>
      </c>
      <c r="D99" s="338" t="s">
        <v>1505</v>
      </c>
      <c r="E99" s="338" t="s">
        <v>1495</v>
      </c>
      <c r="F99" s="338" t="s">
        <v>1507</v>
      </c>
      <c r="G99" s="350" t="s">
        <v>906</v>
      </c>
    </row>
    <row r="100" spans="1:10" x14ac:dyDescent="0.3">
      <c r="A100" s="336" t="str">
        <f t="shared" ca="1" si="1"/>
        <v>Keep informed</v>
      </c>
      <c r="B100" s="337"/>
      <c r="C100" s="338" t="s">
        <v>1502</v>
      </c>
      <c r="D100" s="338" t="s">
        <v>1499</v>
      </c>
      <c r="E100" s="338" t="s">
        <v>1496</v>
      </c>
      <c r="F100" s="338" t="s">
        <v>1508</v>
      </c>
      <c r="G100" s="350" t="s">
        <v>906</v>
      </c>
    </row>
    <row r="101" spans="1:10" x14ac:dyDescent="0.3">
      <c r="A101" s="336" t="str">
        <f t="shared" ca="1" si="1"/>
        <v>Manage closely</v>
      </c>
      <c r="B101" s="337"/>
      <c r="C101" s="338" t="s">
        <v>1503</v>
      </c>
      <c r="D101" s="338" t="s">
        <v>1500</v>
      </c>
      <c r="E101" s="338" t="s">
        <v>1497</v>
      </c>
      <c r="F101" s="338" t="s">
        <v>1509</v>
      </c>
      <c r="G101" s="350" t="s">
        <v>906</v>
      </c>
    </row>
    <row r="102" spans="1:10" s="345" customFormat="1" x14ac:dyDescent="0.3">
      <c r="A102" s="375" t="str">
        <f t="shared" ca="1" si="1"/>
        <v xml:space="preserve">5   F O R C E S   M O D E L   (P O R T E R)  </v>
      </c>
      <c r="B102" s="376"/>
      <c r="C102" s="346" t="s">
        <v>488</v>
      </c>
      <c r="D102" s="346" t="s">
        <v>489</v>
      </c>
      <c r="E102" s="346" t="s">
        <v>1579</v>
      </c>
      <c r="F102" s="346" t="s">
        <v>1174</v>
      </c>
      <c r="G102" s="359" t="s">
        <v>906</v>
      </c>
      <c r="J102" s="340"/>
    </row>
    <row r="103" spans="1:10" x14ac:dyDescent="0.3">
      <c r="A103" s="336" t="str">
        <f t="shared" ca="1" si="1"/>
        <v>Threat of new entrants</v>
      </c>
      <c r="B103" s="337"/>
      <c r="C103" s="349" t="s">
        <v>258</v>
      </c>
      <c r="D103" s="349" t="s">
        <v>355</v>
      </c>
      <c r="E103" s="349" t="s">
        <v>1570</v>
      </c>
      <c r="F103" s="349" t="s">
        <v>985</v>
      </c>
      <c r="G103" s="350" t="s">
        <v>906</v>
      </c>
    </row>
    <row r="104" spans="1:10" x14ac:dyDescent="0.3">
      <c r="A104" s="336" t="str">
        <f t="shared" ca="1" si="1"/>
        <v xml:space="preserve">Public authorities </v>
      </c>
      <c r="B104" s="337"/>
      <c r="C104" s="338" t="s">
        <v>1860</v>
      </c>
      <c r="D104" s="338" t="s">
        <v>1859</v>
      </c>
      <c r="E104" s="338" t="s">
        <v>1861</v>
      </c>
      <c r="F104" s="338" t="s">
        <v>1862</v>
      </c>
      <c r="G104" s="350"/>
    </row>
    <row r="105" spans="1:10" x14ac:dyDescent="0.3">
      <c r="A105" s="336" t="str">
        <f t="shared" ca="1" si="1"/>
        <v>Bargaining power of suppliers</v>
      </c>
      <c r="B105" s="337"/>
      <c r="C105" s="349" t="s">
        <v>259</v>
      </c>
      <c r="D105" s="349" t="s">
        <v>354</v>
      </c>
      <c r="E105" s="349" t="s">
        <v>1571</v>
      </c>
      <c r="F105" s="349" t="s">
        <v>986</v>
      </c>
      <c r="G105" s="350" t="s">
        <v>906</v>
      </c>
    </row>
    <row r="106" spans="1:10" x14ac:dyDescent="0.3">
      <c r="A106" s="336" t="str">
        <f t="shared" ca="1" si="1"/>
        <v>Negotiating power of customers</v>
      </c>
      <c r="B106" s="337"/>
      <c r="C106" s="349" t="s">
        <v>260</v>
      </c>
      <c r="D106" s="349" t="s">
        <v>261</v>
      </c>
      <c r="E106" s="349" t="s">
        <v>1572</v>
      </c>
      <c r="F106" s="349" t="s">
        <v>987</v>
      </c>
      <c r="G106" s="350" t="s">
        <v>906</v>
      </c>
    </row>
    <row r="107" spans="1:10" x14ac:dyDescent="0.3">
      <c r="A107" s="336" t="str">
        <f t="shared" ca="1" si="1"/>
        <v>Threat of substitute products</v>
      </c>
      <c r="B107" s="337"/>
      <c r="C107" s="349" t="s">
        <v>10</v>
      </c>
      <c r="D107" s="349" t="s">
        <v>356</v>
      </c>
      <c r="E107" s="349" t="s">
        <v>1573</v>
      </c>
      <c r="F107" s="349" t="s">
        <v>988</v>
      </c>
      <c r="G107" s="350" t="s">
        <v>906</v>
      </c>
    </row>
    <row r="108" spans="1:10" x14ac:dyDescent="0.3">
      <c r="A108" s="336" t="str">
        <f t="shared" ca="1" si="1"/>
        <v>Competitors / Rivalry</v>
      </c>
      <c r="B108" s="337"/>
      <c r="C108" s="349" t="s">
        <v>262</v>
      </c>
      <c r="D108" s="349" t="s">
        <v>357</v>
      </c>
      <c r="E108" s="349" t="s">
        <v>1574</v>
      </c>
      <c r="F108" s="349" t="s">
        <v>989</v>
      </c>
      <c r="G108" s="350" t="s">
        <v>906</v>
      </c>
    </row>
    <row r="109" spans="1:10" x14ac:dyDescent="0.3">
      <c r="A109" s="336" t="str">
        <f t="shared" ca="1" si="1"/>
        <v>Threat of competitors</v>
      </c>
      <c r="B109" s="337"/>
      <c r="C109" s="349" t="s">
        <v>8</v>
      </c>
      <c r="D109" s="349" t="s">
        <v>74</v>
      </c>
      <c r="E109" s="349" t="s">
        <v>1575</v>
      </c>
      <c r="F109" s="349" t="s">
        <v>985</v>
      </c>
      <c r="G109" s="350" t="s">
        <v>906</v>
      </c>
    </row>
    <row r="110" spans="1:10" x14ac:dyDescent="0.3">
      <c r="A110" s="336" t="str">
        <f t="shared" ca="1" si="1"/>
        <v>Bargaining power of suppliers</v>
      </c>
      <c r="B110" s="337"/>
      <c r="C110" s="349" t="s">
        <v>73</v>
      </c>
      <c r="D110" s="349" t="s">
        <v>75</v>
      </c>
      <c r="E110" s="349" t="s">
        <v>1571</v>
      </c>
      <c r="F110" s="349" t="s">
        <v>986</v>
      </c>
      <c r="G110" s="350" t="s">
        <v>906</v>
      </c>
    </row>
    <row r="111" spans="1:10" x14ac:dyDescent="0.3">
      <c r="A111" s="336" t="str">
        <f t="shared" ca="1" si="1"/>
        <v>Threat of substitute products</v>
      </c>
      <c r="B111" s="337"/>
      <c r="C111" s="349" t="s">
        <v>10</v>
      </c>
      <c r="D111" s="349" t="s">
        <v>358</v>
      </c>
      <c r="E111" s="349" t="s">
        <v>1573</v>
      </c>
      <c r="F111" s="349" t="s">
        <v>988</v>
      </c>
      <c r="G111" s="350" t="s">
        <v>906</v>
      </c>
    </row>
    <row r="112" spans="1:10" x14ac:dyDescent="0.3">
      <c r="A112" s="336" t="str">
        <f t="shared" ca="1" si="1"/>
        <v>Negotiating power of customers</v>
      </c>
      <c r="B112" s="337"/>
      <c r="C112" s="349" t="s">
        <v>9</v>
      </c>
      <c r="D112" s="349" t="s">
        <v>76</v>
      </c>
      <c r="E112" s="349" t="s">
        <v>1572</v>
      </c>
      <c r="F112" s="349" t="s">
        <v>987</v>
      </c>
      <c r="G112" s="350" t="s">
        <v>906</v>
      </c>
    </row>
    <row r="113" spans="1:10" x14ac:dyDescent="0.3">
      <c r="A113" s="336" t="str">
        <f t="shared" ca="1" si="1"/>
        <v>Competitors / Rivalry</v>
      </c>
      <c r="B113" s="337"/>
      <c r="C113" s="349" t="s">
        <v>77</v>
      </c>
      <c r="D113" s="349" t="s">
        <v>357</v>
      </c>
      <c r="E113" s="349" t="s">
        <v>1574</v>
      </c>
      <c r="F113" s="349" t="s">
        <v>989</v>
      </c>
      <c r="G113" s="350" t="s">
        <v>906</v>
      </c>
    </row>
    <row r="114" spans="1:10" x14ac:dyDescent="0.3">
      <c r="A114" s="336" t="str">
        <f t="shared" ca="1" si="1"/>
        <v>No.</v>
      </c>
      <c r="B114" s="337"/>
      <c r="C114" s="349" t="s">
        <v>0</v>
      </c>
      <c r="D114" s="349" t="s">
        <v>61</v>
      </c>
      <c r="E114" s="349" t="s">
        <v>61</v>
      </c>
      <c r="F114" s="349" t="s">
        <v>968</v>
      </c>
      <c r="G114" s="350" t="s">
        <v>906</v>
      </c>
    </row>
    <row r="115" spans="1:10" x14ac:dyDescent="0.3">
      <c r="A115" s="336" t="str">
        <f t="shared" ca="1" si="1"/>
        <v>Title</v>
      </c>
      <c r="B115" s="337"/>
      <c r="C115" s="349" t="s">
        <v>23</v>
      </c>
      <c r="D115" s="349" t="s">
        <v>78</v>
      </c>
      <c r="E115" s="349" t="s">
        <v>1576</v>
      </c>
      <c r="F115" s="349" t="s">
        <v>990</v>
      </c>
      <c r="G115" s="350" t="s">
        <v>906</v>
      </c>
    </row>
    <row r="116" spans="1:10" x14ac:dyDescent="0.3">
      <c r="A116" s="336" t="str">
        <f t="shared" ca="1" si="1"/>
        <v>Consequences</v>
      </c>
      <c r="B116" s="337"/>
      <c r="C116" s="349" t="s">
        <v>6</v>
      </c>
      <c r="D116" s="349" t="s">
        <v>72</v>
      </c>
      <c r="E116" s="349" t="s">
        <v>1564</v>
      </c>
      <c r="F116" s="349" t="s">
        <v>978</v>
      </c>
      <c r="G116" s="350" t="s">
        <v>906</v>
      </c>
    </row>
    <row r="117" spans="1:10" x14ac:dyDescent="0.3">
      <c r="A117" s="336" t="str">
        <f t="shared" ca="1" si="1"/>
        <v>Degree of danger</v>
      </c>
      <c r="B117" s="337"/>
      <c r="C117" s="349" t="s">
        <v>208</v>
      </c>
      <c r="D117" s="349" t="s">
        <v>79</v>
      </c>
      <c r="E117" s="349" t="s">
        <v>1577</v>
      </c>
      <c r="F117" s="349" t="s">
        <v>991</v>
      </c>
      <c r="G117" s="350" t="s">
        <v>906</v>
      </c>
    </row>
    <row r="118" spans="1:10" x14ac:dyDescent="0.3">
      <c r="A118" s="336" t="str">
        <f t="shared" ca="1" si="1"/>
        <v>Influence on development</v>
      </c>
      <c r="B118" s="337"/>
      <c r="C118" s="349" t="s">
        <v>5</v>
      </c>
      <c r="D118" s="349" t="s">
        <v>80</v>
      </c>
      <c r="E118" s="349" t="s">
        <v>1578</v>
      </c>
      <c r="F118" s="349" t="s">
        <v>992</v>
      </c>
      <c r="G118" s="350" t="s">
        <v>906</v>
      </c>
    </row>
    <row r="119" spans="1:10" ht="28.8" x14ac:dyDescent="0.3">
      <c r="A119" s="336" t="str">
        <f t="shared" ca="1" si="1"/>
        <v>Trend</v>
      </c>
      <c r="B119" s="337"/>
      <c r="C119" s="349" t="s">
        <v>7</v>
      </c>
      <c r="D119" s="349" t="s">
        <v>359</v>
      </c>
      <c r="E119" s="349" t="s">
        <v>7</v>
      </c>
      <c r="F119" s="349" t="s">
        <v>1173</v>
      </c>
      <c r="G119" s="350" t="s">
        <v>906</v>
      </c>
    </row>
    <row r="120" spans="1:10" x14ac:dyDescent="0.3">
      <c r="A120" s="336" t="str">
        <f t="shared" ca="1" si="1"/>
        <v>Possible measures</v>
      </c>
      <c r="B120" s="337"/>
      <c r="C120" s="349" t="s">
        <v>37</v>
      </c>
      <c r="D120" s="349" t="s">
        <v>69</v>
      </c>
      <c r="E120" s="349" t="s">
        <v>1558</v>
      </c>
      <c r="F120" s="349" t="s">
        <v>973</v>
      </c>
      <c r="G120" s="350" t="s">
        <v>906</v>
      </c>
    </row>
    <row r="121" spans="1:10" x14ac:dyDescent="0.3">
      <c r="A121" s="336" t="str">
        <f t="shared" ca="1" si="1"/>
        <v>Status</v>
      </c>
      <c r="B121" s="337"/>
      <c r="C121" s="349" t="s">
        <v>2</v>
      </c>
      <c r="D121" s="349" t="s">
        <v>70</v>
      </c>
      <c r="E121" s="349" t="s">
        <v>2</v>
      </c>
      <c r="F121" s="349" t="s">
        <v>974</v>
      </c>
      <c r="G121" s="350" t="s">
        <v>906</v>
      </c>
    </row>
    <row r="122" spans="1:10" x14ac:dyDescent="0.3">
      <c r="A122" s="336" t="str">
        <f t="shared" ca="1" si="1"/>
        <v>Sum</v>
      </c>
      <c r="B122" s="337"/>
      <c r="C122" s="338" t="s">
        <v>1970</v>
      </c>
      <c r="D122" s="338" t="s">
        <v>1971</v>
      </c>
      <c r="E122" s="338" t="s">
        <v>1972</v>
      </c>
      <c r="F122" s="338" t="s">
        <v>1973</v>
      </c>
      <c r="G122" s="350" t="s">
        <v>906</v>
      </c>
    </row>
    <row r="123" spans="1:10" s="345" customFormat="1" x14ac:dyDescent="0.3">
      <c r="A123" s="346" t="str">
        <f t="shared" ca="1" si="1"/>
        <v>B C G   -   M A T R I X</v>
      </c>
      <c r="B123" s="347"/>
      <c r="C123" s="346" t="s">
        <v>535</v>
      </c>
      <c r="D123" s="346" t="s">
        <v>534</v>
      </c>
      <c r="E123" s="346" t="s">
        <v>1580</v>
      </c>
      <c r="F123" s="346" t="s">
        <v>1175</v>
      </c>
      <c r="G123" s="359" t="s">
        <v>906</v>
      </c>
      <c r="J123" s="340"/>
    </row>
    <row r="124" spans="1:10" x14ac:dyDescent="0.3">
      <c r="A124" s="336" t="str">
        <f t="shared" ca="1" si="1"/>
        <v>Market growth</v>
      </c>
      <c r="B124" s="337"/>
      <c r="C124" s="338" t="s">
        <v>525</v>
      </c>
      <c r="D124" s="338" t="s">
        <v>526</v>
      </c>
      <c r="E124" s="338" t="s">
        <v>1581</v>
      </c>
      <c r="F124" s="338" t="s">
        <v>993</v>
      </c>
      <c r="G124" s="350" t="s">
        <v>906</v>
      </c>
    </row>
    <row r="125" spans="1:10" x14ac:dyDescent="0.3">
      <c r="A125" s="336" t="str">
        <f t="shared" ca="1" si="1"/>
        <v>Relative market share</v>
      </c>
      <c r="B125" s="337"/>
      <c r="C125" s="349" t="s">
        <v>36</v>
      </c>
      <c r="D125" s="349" t="s">
        <v>83</v>
      </c>
      <c r="E125" s="349" t="s">
        <v>1582</v>
      </c>
      <c r="F125" s="349" t="s">
        <v>994</v>
      </c>
      <c r="G125" s="350" t="s">
        <v>906</v>
      </c>
    </row>
    <row r="126" spans="1:10" x14ac:dyDescent="0.3">
      <c r="A126" s="336" t="str">
        <f t="shared" ca="1" si="1"/>
        <v>Revenue</v>
      </c>
      <c r="B126" s="337"/>
      <c r="C126" s="349" t="s">
        <v>16</v>
      </c>
      <c r="D126" s="349" t="s">
        <v>360</v>
      </c>
      <c r="E126" s="349" t="s">
        <v>1583</v>
      </c>
      <c r="F126" s="349" t="s">
        <v>995</v>
      </c>
      <c r="G126" s="350" t="s">
        <v>906</v>
      </c>
    </row>
    <row r="127" spans="1:10" x14ac:dyDescent="0.3">
      <c r="A127" s="336" t="str">
        <f t="shared" ca="1" si="1"/>
        <v>Market growth</v>
      </c>
      <c r="B127" s="337"/>
      <c r="C127" s="338" t="s">
        <v>525</v>
      </c>
      <c r="D127" s="338" t="s">
        <v>526</v>
      </c>
      <c r="E127" s="338" t="s">
        <v>1581</v>
      </c>
      <c r="F127" s="338" t="s">
        <v>993</v>
      </c>
      <c r="G127" s="350" t="s">
        <v>906</v>
      </c>
    </row>
    <row r="128" spans="1:10" x14ac:dyDescent="0.3">
      <c r="A128" s="336" t="str">
        <f t="shared" ca="1" si="1"/>
        <v>Relative market share</v>
      </c>
      <c r="B128" s="337"/>
      <c r="C128" s="349" t="s">
        <v>36</v>
      </c>
      <c r="D128" s="349" t="s">
        <v>83</v>
      </c>
      <c r="E128" s="349" t="s">
        <v>1582</v>
      </c>
      <c r="F128" s="349" t="s">
        <v>994</v>
      </c>
      <c r="G128" s="350" t="s">
        <v>906</v>
      </c>
    </row>
    <row r="129" spans="1:10" x14ac:dyDescent="0.3">
      <c r="A129" s="336" t="str">
        <f t="shared" ca="1" si="1"/>
        <v>Remarks</v>
      </c>
      <c r="B129" s="337"/>
      <c r="C129" s="338" t="s">
        <v>40</v>
      </c>
      <c r="D129" s="338" t="s">
        <v>59</v>
      </c>
      <c r="E129" s="338" t="s">
        <v>1584</v>
      </c>
      <c r="F129" s="338" t="s">
        <v>996</v>
      </c>
      <c r="G129" s="350" t="s">
        <v>906</v>
      </c>
    </row>
    <row r="130" spans="1:10" x14ac:dyDescent="0.3">
      <c r="A130" s="336" t="str">
        <f t="shared" ca="1" si="1"/>
        <v>Product 2</v>
      </c>
      <c r="B130" s="337"/>
      <c r="C130" s="349" t="s">
        <v>81</v>
      </c>
      <c r="D130" s="349" t="s">
        <v>84</v>
      </c>
      <c r="E130" s="349" t="s">
        <v>915</v>
      </c>
      <c r="F130" s="349" t="s">
        <v>997</v>
      </c>
      <c r="G130" s="350" t="s">
        <v>906</v>
      </c>
    </row>
    <row r="131" spans="1:10" x14ac:dyDescent="0.3">
      <c r="A131" s="336" t="str">
        <f t="shared" ca="1" si="1"/>
        <v>Product 3</v>
      </c>
      <c r="B131" s="337"/>
      <c r="C131" s="349" t="s">
        <v>82</v>
      </c>
      <c r="D131" s="349" t="s">
        <v>85</v>
      </c>
      <c r="E131" s="349" t="s">
        <v>1585</v>
      </c>
      <c r="F131" s="349" t="s">
        <v>998</v>
      </c>
      <c r="G131" s="350" t="s">
        <v>906</v>
      </c>
    </row>
    <row r="132" spans="1:10" x14ac:dyDescent="0.3">
      <c r="A132" s="336" t="str">
        <f t="shared" ca="1" si="1"/>
        <v>Product 4</v>
      </c>
      <c r="B132" s="337"/>
      <c r="C132" s="349" t="s">
        <v>49</v>
      </c>
      <c r="D132" s="349" t="s">
        <v>86</v>
      </c>
      <c r="E132" s="349" t="s">
        <v>1586</v>
      </c>
      <c r="F132" s="349" t="s">
        <v>999</v>
      </c>
      <c r="G132" s="350" t="s">
        <v>906</v>
      </c>
    </row>
    <row r="133" spans="1:10" x14ac:dyDescent="0.3">
      <c r="A133" s="336" t="str">
        <f t="shared" ref="A133:A196" ca="1" si="2">OFFSET($C133,0,$B$4-1)</f>
        <v>Product 5</v>
      </c>
      <c r="B133" s="337"/>
      <c r="C133" s="349" t="s">
        <v>50</v>
      </c>
      <c r="D133" s="349" t="s">
        <v>87</v>
      </c>
      <c r="E133" s="349" t="s">
        <v>1587</v>
      </c>
      <c r="F133" s="349" t="s">
        <v>1000</v>
      </c>
      <c r="G133" s="350" t="s">
        <v>906</v>
      </c>
    </row>
    <row r="134" spans="1:10" x14ac:dyDescent="0.3">
      <c r="A134" s="336" t="str">
        <f t="shared" ca="1" si="2"/>
        <v>Product 6</v>
      </c>
      <c r="B134" s="337"/>
      <c r="C134" s="349" t="s">
        <v>51</v>
      </c>
      <c r="D134" s="349" t="s">
        <v>88</v>
      </c>
      <c r="E134" s="349" t="s">
        <v>1588</v>
      </c>
      <c r="F134" s="349" t="s">
        <v>1001</v>
      </c>
      <c r="G134" s="350" t="s">
        <v>906</v>
      </c>
    </row>
    <row r="135" spans="1:10" x14ac:dyDescent="0.3">
      <c r="A135" s="336" t="str">
        <f t="shared" ca="1" si="2"/>
        <v xml:space="preserve">Product </v>
      </c>
      <c r="B135" s="337"/>
      <c r="C135" s="349" t="s">
        <v>527</v>
      </c>
      <c r="D135" s="349" t="s">
        <v>528</v>
      </c>
      <c r="E135" s="349" t="s">
        <v>1589</v>
      </c>
      <c r="F135" s="349" t="s">
        <v>1002</v>
      </c>
      <c r="G135" s="350" t="s">
        <v>906</v>
      </c>
    </row>
    <row r="136" spans="1:10" x14ac:dyDescent="0.3">
      <c r="A136" s="336" t="str">
        <f t="shared" ca="1" si="2"/>
        <v xml:space="preserve">Company revenue </v>
      </c>
      <c r="B136" s="337"/>
      <c r="C136" s="338" t="s">
        <v>529</v>
      </c>
      <c r="D136" s="338" t="s">
        <v>531</v>
      </c>
      <c r="E136" s="338" t="s">
        <v>1590</v>
      </c>
      <c r="F136" s="338" t="s">
        <v>1003</v>
      </c>
      <c r="G136" s="350" t="s">
        <v>906</v>
      </c>
    </row>
    <row r="137" spans="1:10" x14ac:dyDescent="0.3">
      <c r="A137" s="336" t="str">
        <f t="shared" ca="1" si="2"/>
        <v>Revenue of strongest competitor</v>
      </c>
      <c r="B137" s="337"/>
      <c r="C137" s="338" t="s">
        <v>530</v>
      </c>
      <c r="D137" s="338" t="s">
        <v>562</v>
      </c>
      <c r="E137" s="338" t="s">
        <v>1591</v>
      </c>
      <c r="F137" s="338" t="s">
        <v>1004</v>
      </c>
      <c r="G137" s="350" t="s">
        <v>906</v>
      </c>
    </row>
    <row r="138" spans="1:10" s="345" customFormat="1" x14ac:dyDescent="0.3">
      <c r="A138" s="346" t="str">
        <f t="shared" ca="1" si="2"/>
        <v xml:space="preserve">M C   K I N S E Y   P O R T F O L I O </v>
      </c>
      <c r="B138" s="347"/>
      <c r="C138" s="346" t="s">
        <v>533</v>
      </c>
      <c r="D138" s="346" t="s">
        <v>532</v>
      </c>
      <c r="E138" s="346" t="s">
        <v>1592</v>
      </c>
      <c r="F138" s="346" t="s">
        <v>1176</v>
      </c>
      <c r="G138" s="359" t="s">
        <v>906</v>
      </c>
      <c r="J138" s="340"/>
    </row>
    <row r="139" spans="1:10" x14ac:dyDescent="0.3">
      <c r="A139" s="336" t="str">
        <f t="shared" ca="1" si="2"/>
        <v>Market attractiveness</v>
      </c>
      <c r="B139" s="337"/>
      <c r="C139" s="338" t="s">
        <v>561</v>
      </c>
      <c r="D139" s="338" t="s">
        <v>536</v>
      </c>
      <c r="E139" s="338" t="s">
        <v>1593</v>
      </c>
      <c r="F139" s="338" t="s">
        <v>1005</v>
      </c>
      <c r="G139" s="350" t="s">
        <v>906</v>
      </c>
    </row>
    <row r="140" spans="1:10" x14ac:dyDescent="0.3">
      <c r="A140" s="336" t="str">
        <f t="shared" ca="1" si="2"/>
        <v>Market attractiveness</v>
      </c>
      <c r="B140" s="337"/>
      <c r="C140" s="338" t="s">
        <v>1822</v>
      </c>
      <c r="D140" s="338" t="s">
        <v>536</v>
      </c>
      <c r="E140" s="338" t="s">
        <v>1593</v>
      </c>
      <c r="F140" s="338" t="s">
        <v>1005</v>
      </c>
      <c r="G140" s="350" t="s">
        <v>906</v>
      </c>
    </row>
    <row r="141" spans="1:10" x14ac:dyDescent="0.3">
      <c r="A141" s="336" t="str">
        <f t="shared" ca="1" si="2"/>
        <v>Competitive position</v>
      </c>
      <c r="B141" s="337"/>
      <c r="C141" s="338" t="s">
        <v>563</v>
      </c>
      <c r="D141" s="338" t="s">
        <v>537</v>
      </c>
      <c r="E141" s="338" t="s">
        <v>1594</v>
      </c>
      <c r="F141" s="338" t="s">
        <v>1006</v>
      </c>
      <c r="G141" s="350" t="s">
        <v>906</v>
      </c>
    </row>
    <row r="142" spans="1:10" x14ac:dyDescent="0.3">
      <c r="A142" s="336" t="str">
        <f t="shared" ca="1" si="2"/>
        <v>Competitive position</v>
      </c>
      <c r="B142" s="337"/>
      <c r="C142" s="338" t="s">
        <v>1821</v>
      </c>
      <c r="D142" s="338" t="s">
        <v>537</v>
      </c>
      <c r="E142" s="338" t="s">
        <v>1594</v>
      </c>
      <c r="F142" s="338" t="s">
        <v>1006</v>
      </c>
      <c r="G142" s="350" t="s">
        <v>906</v>
      </c>
    </row>
    <row r="143" spans="1:10" x14ac:dyDescent="0.3">
      <c r="A143" s="336" t="str">
        <f t="shared" ca="1" si="2"/>
        <v>Defend position</v>
      </c>
      <c r="B143" s="337"/>
      <c r="C143" s="338" t="s">
        <v>538</v>
      </c>
      <c r="D143" s="338" t="s">
        <v>552</v>
      </c>
      <c r="E143" s="338" t="s">
        <v>1595</v>
      </c>
      <c r="F143" s="338" t="s">
        <v>1007</v>
      </c>
      <c r="G143" s="350" t="s">
        <v>906</v>
      </c>
    </row>
    <row r="144" spans="1:10" x14ac:dyDescent="0.3">
      <c r="A144" s="336" t="str">
        <f t="shared" ca="1" si="2"/>
        <v>Selective expansion</v>
      </c>
      <c r="B144" s="337"/>
      <c r="C144" s="338" t="s">
        <v>539</v>
      </c>
      <c r="D144" s="338" t="s">
        <v>549</v>
      </c>
      <c r="E144" s="338" t="s">
        <v>1596</v>
      </c>
      <c r="F144" s="338" t="s">
        <v>1008</v>
      </c>
      <c r="G144" s="350" t="s">
        <v>906</v>
      </c>
    </row>
    <row r="145" spans="1:10" x14ac:dyDescent="0.3">
      <c r="A145" s="336" t="str">
        <f t="shared" ca="1" si="2"/>
        <v>Expansion with investments</v>
      </c>
      <c r="B145" s="337"/>
      <c r="C145" s="338" t="s">
        <v>540</v>
      </c>
      <c r="D145" s="338" t="s">
        <v>550</v>
      </c>
      <c r="E145" s="338" t="s">
        <v>1597</v>
      </c>
      <c r="F145" s="338" t="s">
        <v>1009</v>
      </c>
      <c r="G145" s="350" t="s">
        <v>906</v>
      </c>
    </row>
    <row r="146" spans="1:10" x14ac:dyDescent="0.3">
      <c r="A146" s="336" t="str">
        <f t="shared" ca="1" si="2"/>
        <v>Limited expansion or harvest</v>
      </c>
      <c r="B146" s="337"/>
      <c r="C146" s="338" t="s">
        <v>541</v>
      </c>
      <c r="D146" s="338" t="s">
        <v>551</v>
      </c>
      <c r="E146" s="338" t="s">
        <v>1598</v>
      </c>
      <c r="F146" s="338" t="s">
        <v>1010</v>
      </c>
      <c r="G146" s="350" t="s">
        <v>906</v>
      </c>
    </row>
    <row r="147" spans="1:10" x14ac:dyDescent="0.3">
      <c r="A147" s="336" t="str">
        <f t="shared" ca="1" si="2"/>
        <v>Profit orientation</v>
      </c>
      <c r="B147" s="337"/>
      <c r="C147" s="338" t="s">
        <v>542</v>
      </c>
      <c r="D147" s="338" t="s">
        <v>553</v>
      </c>
      <c r="E147" s="338" t="s">
        <v>1599</v>
      </c>
      <c r="F147" s="338" t="s">
        <v>1011</v>
      </c>
      <c r="G147" s="350" t="s">
        <v>906</v>
      </c>
    </row>
    <row r="148" spans="1:10" x14ac:dyDescent="0.3">
      <c r="A148" s="336" t="str">
        <f t="shared" ca="1" si="2"/>
        <v>Disinvestment</v>
      </c>
      <c r="B148" s="337"/>
      <c r="C148" s="338" t="s">
        <v>543</v>
      </c>
      <c r="D148" s="338" t="s">
        <v>554</v>
      </c>
      <c r="E148" s="338" t="s">
        <v>1600</v>
      </c>
      <c r="F148" s="338" t="s">
        <v>1012</v>
      </c>
      <c r="G148" s="350" t="s">
        <v>906</v>
      </c>
    </row>
    <row r="149" spans="1:10" x14ac:dyDescent="0.3">
      <c r="A149" s="336" t="str">
        <f t="shared" ca="1" si="2"/>
        <v>Selection / Profit orientation</v>
      </c>
      <c r="B149" s="337"/>
      <c r="C149" s="338" t="s">
        <v>545</v>
      </c>
      <c r="D149" s="338" t="s">
        <v>555</v>
      </c>
      <c r="E149" s="338" t="s">
        <v>1601</v>
      </c>
      <c r="F149" s="338" t="s">
        <v>1013</v>
      </c>
      <c r="G149" s="350" t="s">
        <v>906</v>
      </c>
    </row>
    <row r="150" spans="1:10" x14ac:dyDescent="0.3">
      <c r="A150" s="336" t="str">
        <f t="shared" ca="1" si="2"/>
        <v>Defend and change focus</v>
      </c>
      <c r="B150" s="337"/>
      <c r="C150" s="338" t="s">
        <v>544</v>
      </c>
      <c r="D150" s="338" t="s">
        <v>556</v>
      </c>
      <c r="E150" s="338" t="s">
        <v>1602</v>
      </c>
      <c r="F150" s="338" t="s">
        <v>1014</v>
      </c>
      <c r="G150" s="350" t="s">
        <v>906</v>
      </c>
    </row>
    <row r="151" spans="1:10" x14ac:dyDescent="0.3">
      <c r="A151" s="336" t="str">
        <f t="shared" ca="1" si="2"/>
        <v>Expansion</v>
      </c>
      <c r="B151" s="337"/>
      <c r="C151" s="338" t="s">
        <v>546</v>
      </c>
      <c r="D151" s="338" t="s">
        <v>557</v>
      </c>
      <c r="E151" s="338" t="s">
        <v>557</v>
      </c>
      <c r="F151" s="338" t="s">
        <v>1015</v>
      </c>
      <c r="G151" s="350" t="s">
        <v>906</v>
      </c>
    </row>
    <row r="152" spans="1:10" x14ac:dyDescent="0.3">
      <c r="A152" s="336" t="str">
        <f t="shared" ca="1" si="2"/>
        <v>Select</v>
      </c>
      <c r="B152" s="337"/>
      <c r="C152" s="338" t="s">
        <v>547</v>
      </c>
      <c r="D152" s="338" t="s">
        <v>558</v>
      </c>
      <c r="E152" s="338" t="s">
        <v>1603</v>
      </c>
      <c r="F152" s="338" t="s">
        <v>1016</v>
      </c>
      <c r="G152" s="350" t="s">
        <v>906</v>
      </c>
    </row>
    <row r="153" spans="1:10" x14ac:dyDescent="0.3">
      <c r="A153" s="336" t="str">
        <f t="shared" ca="1" si="2"/>
        <v>Skim off</v>
      </c>
      <c r="B153" s="337"/>
      <c r="C153" s="338" t="s">
        <v>548</v>
      </c>
      <c r="D153" s="338" t="s">
        <v>559</v>
      </c>
      <c r="E153" s="338" t="s">
        <v>1604</v>
      </c>
      <c r="F153" s="338" t="s">
        <v>1017</v>
      </c>
      <c r="G153" s="350" t="s">
        <v>906</v>
      </c>
    </row>
    <row r="154" spans="1:10" s="345" customFormat="1" x14ac:dyDescent="0.3">
      <c r="A154" s="346" t="str">
        <f t="shared" ca="1" si="2"/>
        <v>V A L U E   C H A I N   P O R T E R</v>
      </c>
      <c r="B154" s="347"/>
      <c r="C154" s="346" t="s">
        <v>53</v>
      </c>
      <c r="D154" s="346" t="s">
        <v>89</v>
      </c>
      <c r="E154" s="346" t="s">
        <v>1605</v>
      </c>
      <c r="F154" s="346" t="s">
        <v>1177</v>
      </c>
      <c r="G154" s="359" t="s">
        <v>906</v>
      </c>
      <c r="J154" s="340"/>
    </row>
    <row r="155" spans="1:10" x14ac:dyDescent="0.3">
      <c r="A155" s="336" t="str">
        <f t="shared" ca="1" si="2"/>
        <v>Supporting process</v>
      </c>
      <c r="B155" s="337"/>
      <c r="C155" s="338" t="s">
        <v>521</v>
      </c>
      <c r="D155" s="338" t="s">
        <v>90</v>
      </c>
      <c r="E155" s="338" t="s">
        <v>1606</v>
      </c>
      <c r="F155" s="338" t="s">
        <v>1018</v>
      </c>
      <c r="G155" s="350" t="s">
        <v>906</v>
      </c>
    </row>
    <row r="156" spans="1:10" x14ac:dyDescent="0.3">
      <c r="A156" s="336" t="str">
        <f t="shared" ca="1" si="2"/>
        <v>Main activities</v>
      </c>
      <c r="B156" s="337"/>
      <c r="C156" s="338" t="s">
        <v>24</v>
      </c>
      <c r="D156" s="338" t="s">
        <v>91</v>
      </c>
      <c r="E156" s="338" t="s">
        <v>1607</v>
      </c>
      <c r="F156" s="338" t="s">
        <v>1019</v>
      </c>
      <c r="G156" s="350" t="s">
        <v>906</v>
      </c>
    </row>
    <row r="157" spans="1:10" x14ac:dyDescent="0.3">
      <c r="A157" s="336" t="str">
        <f t="shared" ca="1" si="2"/>
        <v xml:space="preserve">Purchasing / procurement </v>
      </c>
      <c r="B157" s="337"/>
      <c r="C157" s="338" t="s">
        <v>38</v>
      </c>
      <c r="D157" s="338" t="s">
        <v>361</v>
      </c>
      <c r="E157" s="338" t="s">
        <v>1608</v>
      </c>
      <c r="F157" s="338" t="s">
        <v>1020</v>
      </c>
      <c r="G157" s="350" t="s">
        <v>906</v>
      </c>
    </row>
    <row r="158" spans="1:10" x14ac:dyDescent="0.3">
      <c r="A158" s="336" t="str">
        <f t="shared" ca="1" si="2"/>
        <v>Technological development / R&amp;D</v>
      </c>
      <c r="B158" s="337"/>
      <c r="C158" s="338" t="s">
        <v>93</v>
      </c>
      <c r="D158" s="338" t="s">
        <v>96</v>
      </c>
      <c r="E158" s="338" t="s">
        <v>1609</v>
      </c>
      <c r="F158" s="338" t="s">
        <v>1021</v>
      </c>
      <c r="G158" s="350" t="s">
        <v>906</v>
      </c>
    </row>
    <row r="159" spans="1:10" x14ac:dyDescent="0.3">
      <c r="A159" s="336" t="str">
        <f t="shared" ca="1" si="2"/>
        <v>Human resources management</v>
      </c>
      <c r="B159" s="337"/>
      <c r="C159" s="338" t="s">
        <v>94</v>
      </c>
      <c r="D159" s="338" t="s">
        <v>97</v>
      </c>
      <c r="E159" s="338" t="s">
        <v>1610</v>
      </c>
      <c r="F159" s="338" t="s">
        <v>1022</v>
      </c>
      <c r="G159" s="350" t="s">
        <v>906</v>
      </c>
    </row>
    <row r="160" spans="1:10" x14ac:dyDescent="0.3">
      <c r="A160" s="336" t="str">
        <f t="shared" ca="1" si="2"/>
        <v>Infrastructure</v>
      </c>
      <c r="B160" s="337"/>
      <c r="C160" s="338" t="s">
        <v>39</v>
      </c>
      <c r="D160" s="338" t="s">
        <v>101</v>
      </c>
      <c r="E160" s="338" t="s">
        <v>101</v>
      </c>
      <c r="F160" s="338" t="s">
        <v>1023</v>
      </c>
      <c r="G160" s="350" t="s">
        <v>906</v>
      </c>
    </row>
    <row r="161" spans="1:7" x14ac:dyDescent="0.3">
      <c r="A161" s="336" t="str">
        <f t="shared" ca="1" si="2"/>
        <v>Inbound logistics (internal)</v>
      </c>
      <c r="B161" s="337"/>
      <c r="C161" s="338" t="s">
        <v>95</v>
      </c>
      <c r="D161" s="338" t="s">
        <v>98</v>
      </c>
      <c r="E161" s="338" t="s">
        <v>1611</v>
      </c>
      <c r="F161" s="338" t="s">
        <v>1024</v>
      </c>
      <c r="G161" s="350" t="s">
        <v>906</v>
      </c>
    </row>
    <row r="162" spans="1:7" x14ac:dyDescent="0.3">
      <c r="A162" s="336" t="str">
        <f t="shared" ca="1" si="2"/>
        <v>Production</v>
      </c>
      <c r="B162" s="337"/>
      <c r="C162" s="338" t="s">
        <v>25</v>
      </c>
      <c r="D162" s="338" t="s">
        <v>362</v>
      </c>
      <c r="E162" s="338" t="s">
        <v>199</v>
      </c>
      <c r="F162" s="338" t="s">
        <v>1025</v>
      </c>
      <c r="G162" s="350" t="s">
        <v>906</v>
      </c>
    </row>
    <row r="163" spans="1:7" x14ac:dyDescent="0.3">
      <c r="A163" s="336" t="str">
        <f t="shared" ca="1" si="2"/>
        <v>Outbound logistics (external)</v>
      </c>
      <c r="B163" s="337"/>
      <c r="C163" s="338" t="s">
        <v>99</v>
      </c>
      <c r="D163" s="338" t="s">
        <v>102</v>
      </c>
      <c r="E163" s="338" t="s">
        <v>1612</v>
      </c>
      <c r="F163" s="338" t="s">
        <v>1026</v>
      </c>
      <c r="G163" s="350" t="s">
        <v>906</v>
      </c>
    </row>
    <row r="164" spans="1:7" x14ac:dyDescent="0.3">
      <c r="A164" s="336" t="str">
        <f t="shared" ca="1" si="2"/>
        <v>Marketing&amp;Sales</v>
      </c>
      <c r="B164" s="337"/>
      <c r="C164" s="338" t="s">
        <v>100</v>
      </c>
      <c r="D164" s="338" t="s">
        <v>103</v>
      </c>
      <c r="E164" s="338" t="s">
        <v>1613</v>
      </c>
      <c r="F164" s="338" t="s">
        <v>1027</v>
      </c>
      <c r="G164" s="350" t="s">
        <v>906</v>
      </c>
    </row>
    <row r="165" spans="1:7" x14ac:dyDescent="0.3">
      <c r="A165" s="336" t="str">
        <f t="shared" ca="1" si="2"/>
        <v>Customer service</v>
      </c>
      <c r="B165" s="337"/>
      <c r="C165" s="338" t="s">
        <v>26</v>
      </c>
      <c r="D165" s="338" t="s">
        <v>104</v>
      </c>
      <c r="E165" s="338" t="s">
        <v>1614</v>
      </c>
      <c r="F165" s="338" t="s">
        <v>1028</v>
      </c>
      <c r="G165" s="350" t="s">
        <v>906</v>
      </c>
    </row>
    <row r="166" spans="1:7" x14ac:dyDescent="0.3">
      <c r="A166" s="336" t="str">
        <f t="shared" ca="1" si="2"/>
        <v>Product / Svcs:</v>
      </c>
      <c r="B166" s="337"/>
      <c r="C166" s="338" t="s">
        <v>20</v>
      </c>
      <c r="D166" s="338" t="s">
        <v>1621</v>
      </c>
      <c r="E166" s="338" t="s">
        <v>1620</v>
      </c>
      <c r="F166" s="338" t="s">
        <v>1029</v>
      </c>
      <c r="G166" s="350" t="s">
        <v>906</v>
      </c>
    </row>
    <row r="167" spans="1:7" x14ac:dyDescent="0.3">
      <c r="A167" s="336" t="str">
        <f t="shared" ca="1" si="2"/>
        <v>Value chain ID</v>
      </c>
      <c r="B167" s="337"/>
      <c r="C167" s="338" t="s">
        <v>21</v>
      </c>
      <c r="D167" s="338" t="s">
        <v>363</v>
      </c>
      <c r="E167" s="338" t="s">
        <v>1615</v>
      </c>
      <c r="F167" s="338" t="s">
        <v>1030</v>
      </c>
      <c r="G167" s="350" t="s">
        <v>906</v>
      </c>
    </row>
    <row r="168" spans="1:7" x14ac:dyDescent="0.3">
      <c r="A168" s="336" t="str">
        <f t="shared" ca="1" si="2"/>
        <v>Support processes</v>
      </c>
      <c r="B168" s="337"/>
      <c r="C168" s="338" t="s">
        <v>22</v>
      </c>
      <c r="D168" s="338" t="s">
        <v>90</v>
      </c>
      <c r="E168" s="338" t="s">
        <v>1616</v>
      </c>
      <c r="F168" s="338" t="s">
        <v>1018</v>
      </c>
      <c r="G168" s="350" t="s">
        <v>906</v>
      </c>
    </row>
    <row r="169" spans="1:7" x14ac:dyDescent="0.3">
      <c r="A169" s="336" t="str">
        <f t="shared" ca="1" si="2"/>
        <v>No.</v>
      </c>
      <c r="B169" s="337"/>
      <c r="C169" s="338" t="s">
        <v>0</v>
      </c>
      <c r="D169" s="338" t="s">
        <v>61</v>
      </c>
      <c r="E169" s="338" t="s">
        <v>61</v>
      </c>
      <c r="F169" s="338" t="s">
        <v>968</v>
      </c>
      <c r="G169" s="350" t="s">
        <v>906</v>
      </c>
    </row>
    <row r="170" spans="1:7" x14ac:dyDescent="0.3">
      <c r="A170" s="336" t="str">
        <f t="shared" ca="1" si="2"/>
        <v>Title</v>
      </c>
      <c r="B170" s="337"/>
      <c r="C170" s="338" t="s">
        <v>23</v>
      </c>
      <c r="D170" s="338" t="s">
        <v>78</v>
      </c>
      <c r="E170" s="338" t="s">
        <v>1576</v>
      </c>
      <c r="F170" s="338" t="s">
        <v>990</v>
      </c>
      <c r="G170" s="350" t="s">
        <v>906</v>
      </c>
    </row>
    <row r="171" spans="1:7" x14ac:dyDescent="0.3">
      <c r="A171" s="336" t="str">
        <f t="shared" ca="1" si="2"/>
        <v>Purchasing / procurement</v>
      </c>
      <c r="B171" s="337"/>
      <c r="C171" s="338" t="s">
        <v>38</v>
      </c>
      <c r="D171" s="338" t="s">
        <v>361</v>
      </c>
      <c r="E171" s="338" t="s">
        <v>1617</v>
      </c>
      <c r="F171" s="338" t="s">
        <v>1020</v>
      </c>
      <c r="G171" s="350" t="s">
        <v>906</v>
      </c>
    </row>
    <row r="172" spans="1:7" x14ac:dyDescent="0.3">
      <c r="A172" s="336" t="str">
        <f t="shared" ca="1" si="2"/>
        <v>Technological development / R&amp;D</v>
      </c>
      <c r="B172" s="337"/>
      <c r="C172" s="338" t="s">
        <v>93</v>
      </c>
      <c r="D172" s="338" t="s">
        <v>96</v>
      </c>
      <c r="E172" s="338" t="s">
        <v>1609</v>
      </c>
      <c r="F172" s="338" t="s">
        <v>1021</v>
      </c>
      <c r="G172" s="350" t="s">
        <v>906</v>
      </c>
    </row>
    <row r="173" spans="1:7" x14ac:dyDescent="0.3">
      <c r="A173" s="336" t="str">
        <f t="shared" ca="1" si="2"/>
        <v>Human resources management</v>
      </c>
      <c r="B173" s="337"/>
      <c r="C173" s="338" t="s">
        <v>94</v>
      </c>
      <c r="D173" s="338" t="s">
        <v>97</v>
      </c>
      <c r="E173" s="338" t="s">
        <v>1610</v>
      </c>
      <c r="F173" s="338" t="s">
        <v>1022</v>
      </c>
      <c r="G173" s="350" t="s">
        <v>906</v>
      </c>
    </row>
    <row r="174" spans="1:7" x14ac:dyDescent="0.3">
      <c r="A174" s="336" t="str">
        <f t="shared" ca="1" si="2"/>
        <v>Inbound logistics (internal)</v>
      </c>
      <c r="B174" s="337"/>
      <c r="C174" s="338" t="s">
        <v>95</v>
      </c>
      <c r="D174" s="338" t="s">
        <v>98</v>
      </c>
      <c r="E174" s="338" t="s">
        <v>1611</v>
      </c>
      <c r="F174" s="338" t="s">
        <v>1024</v>
      </c>
      <c r="G174" s="350" t="s">
        <v>906</v>
      </c>
    </row>
    <row r="175" spans="1:7" x14ac:dyDescent="0.3">
      <c r="A175" s="336" t="str">
        <f t="shared" ca="1" si="2"/>
        <v>Main activities</v>
      </c>
      <c r="B175" s="337"/>
      <c r="C175" s="338" t="s">
        <v>24</v>
      </c>
      <c r="D175" s="338" t="s">
        <v>91</v>
      </c>
      <c r="E175" s="338" t="s">
        <v>1607</v>
      </c>
      <c r="F175" s="338" t="s">
        <v>1019</v>
      </c>
      <c r="G175" s="350" t="s">
        <v>906</v>
      </c>
    </row>
    <row r="176" spans="1:7" x14ac:dyDescent="0.3">
      <c r="A176" s="336" t="str">
        <f t="shared" ca="1" si="2"/>
        <v>Inbound logistics (internal)</v>
      </c>
      <c r="B176" s="337"/>
      <c r="C176" s="338" t="s">
        <v>95</v>
      </c>
      <c r="D176" s="338" t="s">
        <v>98</v>
      </c>
      <c r="E176" s="338" t="s">
        <v>1611</v>
      </c>
      <c r="F176" s="338" t="s">
        <v>1024</v>
      </c>
      <c r="G176" s="350" t="s">
        <v>906</v>
      </c>
    </row>
    <row r="177" spans="1:10" x14ac:dyDescent="0.3">
      <c r="A177" s="336" t="str">
        <f t="shared" ca="1" si="2"/>
        <v>Production</v>
      </c>
      <c r="B177" s="337"/>
      <c r="C177" s="338" t="s">
        <v>25</v>
      </c>
      <c r="D177" s="338" t="s">
        <v>199</v>
      </c>
      <c r="E177" s="338" t="s">
        <v>199</v>
      </c>
      <c r="F177" s="338" t="s">
        <v>1025</v>
      </c>
      <c r="G177" s="350" t="s">
        <v>906</v>
      </c>
    </row>
    <row r="178" spans="1:10" x14ac:dyDescent="0.3">
      <c r="A178" s="336" t="str">
        <f t="shared" ca="1" si="2"/>
        <v>Outbound logistics (external)</v>
      </c>
      <c r="B178" s="337"/>
      <c r="C178" s="338" t="s">
        <v>99</v>
      </c>
      <c r="D178" s="338" t="s">
        <v>102</v>
      </c>
      <c r="E178" s="338" t="s">
        <v>1612</v>
      </c>
      <c r="F178" s="338" t="s">
        <v>1026</v>
      </c>
      <c r="G178" s="350" t="s">
        <v>906</v>
      </c>
    </row>
    <row r="179" spans="1:10" x14ac:dyDescent="0.3">
      <c r="A179" s="336" t="str">
        <f t="shared" ca="1" si="2"/>
        <v>Marketing&amp;Sales</v>
      </c>
      <c r="B179" s="337"/>
      <c r="C179" s="338" t="s">
        <v>100</v>
      </c>
      <c r="D179" s="338" t="s">
        <v>103</v>
      </c>
      <c r="E179" s="338" t="s">
        <v>1613</v>
      </c>
      <c r="F179" s="338" t="s">
        <v>1027</v>
      </c>
      <c r="G179" s="350" t="s">
        <v>906</v>
      </c>
    </row>
    <row r="180" spans="1:10" x14ac:dyDescent="0.3">
      <c r="A180" s="336" t="str">
        <f t="shared" ca="1" si="2"/>
        <v>Customer service</v>
      </c>
      <c r="B180" s="337"/>
      <c r="C180" s="338" t="s">
        <v>26</v>
      </c>
      <c r="D180" s="338" t="s">
        <v>104</v>
      </c>
      <c r="E180" s="338" t="s">
        <v>1614</v>
      </c>
      <c r="F180" s="338" t="s">
        <v>1028</v>
      </c>
      <c r="G180" s="350" t="s">
        <v>906</v>
      </c>
    </row>
    <row r="181" spans="1:10" x14ac:dyDescent="0.3">
      <c r="A181" s="336" t="str">
        <f t="shared" ca="1" si="2"/>
        <v>Description of activities</v>
      </c>
      <c r="B181" s="337"/>
      <c r="C181" s="338" t="s">
        <v>92</v>
      </c>
      <c r="D181" s="338" t="s">
        <v>364</v>
      </c>
      <c r="E181" s="338" t="s">
        <v>1618</v>
      </c>
      <c r="F181" s="338" t="s">
        <v>1031</v>
      </c>
      <c r="G181" s="350" t="s">
        <v>906</v>
      </c>
    </row>
    <row r="182" spans="1:10" x14ac:dyDescent="0.3">
      <c r="A182" s="336" t="str">
        <f t="shared" ca="1" si="2"/>
        <v>Activity</v>
      </c>
      <c r="B182" s="337"/>
      <c r="C182" s="338" t="s">
        <v>516</v>
      </c>
      <c r="D182" s="338" t="s">
        <v>517</v>
      </c>
      <c r="E182" s="338" t="s">
        <v>1619</v>
      </c>
      <c r="F182" s="338" t="s">
        <v>1032</v>
      </c>
      <c r="G182" s="350" t="s">
        <v>906</v>
      </c>
    </row>
    <row r="183" spans="1:10" x14ac:dyDescent="0.3">
      <c r="A183" s="336" t="str">
        <f t="shared" ca="1" si="2"/>
        <v>Margin</v>
      </c>
      <c r="B183" s="337"/>
      <c r="C183" s="338" t="s">
        <v>1770</v>
      </c>
      <c r="D183" s="338" t="s">
        <v>1770</v>
      </c>
      <c r="E183" s="338" t="s">
        <v>1771</v>
      </c>
      <c r="F183" s="338" t="s">
        <v>1772</v>
      </c>
      <c r="G183" s="350" t="s">
        <v>906</v>
      </c>
    </row>
    <row r="184" spans="1:10" x14ac:dyDescent="0.3">
      <c r="A184" s="336" t="str">
        <f t="shared" ca="1" si="2"/>
        <v>Service sector</v>
      </c>
      <c r="B184" s="337"/>
      <c r="C184" s="338" t="s">
        <v>1863</v>
      </c>
      <c r="D184" s="338" t="s">
        <v>1864</v>
      </c>
      <c r="E184" s="338" t="s">
        <v>1865</v>
      </c>
      <c r="F184" s="338" t="s">
        <v>1866</v>
      </c>
      <c r="G184" s="350"/>
    </row>
    <row r="185" spans="1:10" x14ac:dyDescent="0.3">
      <c r="A185" s="336" t="str">
        <f t="shared" ca="1" si="2"/>
        <v>Services</v>
      </c>
      <c r="B185" s="337"/>
      <c r="C185" s="338" t="s">
        <v>1868</v>
      </c>
      <c r="D185" s="338" t="s">
        <v>1867</v>
      </c>
      <c r="E185" s="338" t="s">
        <v>1869</v>
      </c>
      <c r="F185" s="338" t="s">
        <v>1870</v>
      </c>
      <c r="G185" s="350"/>
    </row>
    <row r="186" spans="1:10" x14ac:dyDescent="0.3">
      <c r="A186" s="336" t="str">
        <f t="shared" ca="1" si="2"/>
        <v>Informations System</v>
      </c>
      <c r="B186" s="337"/>
      <c r="C186" s="338" t="s">
        <v>1871</v>
      </c>
      <c r="D186" s="338" t="s">
        <v>1872</v>
      </c>
      <c r="E186" s="338" t="s">
        <v>1873</v>
      </c>
      <c r="F186" s="338" t="s">
        <v>1874</v>
      </c>
      <c r="G186" s="350"/>
    </row>
    <row r="187" spans="1:10" s="345" customFormat="1" x14ac:dyDescent="0.3">
      <c r="A187" s="346" t="str">
        <f t="shared" ca="1" si="2"/>
        <v>C O M P E T E N C E S</v>
      </c>
      <c r="B187" s="347"/>
      <c r="C187" s="346" t="s">
        <v>490</v>
      </c>
      <c r="D187" s="346" t="s">
        <v>491</v>
      </c>
      <c r="E187" s="346" t="s">
        <v>1622</v>
      </c>
      <c r="F187" s="346" t="s">
        <v>1193</v>
      </c>
      <c r="G187" s="359" t="s">
        <v>906</v>
      </c>
      <c r="H187" s="377"/>
      <c r="J187" s="340"/>
    </row>
    <row r="188" spans="1:10" x14ac:dyDescent="0.3">
      <c r="A188" s="336" t="str">
        <f t="shared" ca="1" si="2"/>
        <v>Core competences</v>
      </c>
      <c r="B188" s="337"/>
      <c r="C188" s="338" t="s">
        <v>415</v>
      </c>
      <c r="D188" s="338" t="s">
        <v>106</v>
      </c>
      <c r="E188" s="338" t="s">
        <v>1623</v>
      </c>
      <c r="F188" s="338" t="s">
        <v>1194</v>
      </c>
      <c r="G188" s="350" t="s">
        <v>906</v>
      </c>
    </row>
    <row r="189" spans="1:10" x14ac:dyDescent="0.3">
      <c r="A189" s="336" t="str">
        <f t="shared" ca="1" si="2"/>
        <v>Core competences</v>
      </c>
      <c r="B189" s="337"/>
      <c r="C189" s="338" t="s">
        <v>473</v>
      </c>
      <c r="D189" s="338" t="s">
        <v>106</v>
      </c>
      <c r="E189" s="338" t="s">
        <v>1623</v>
      </c>
      <c r="F189" s="338" t="s">
        <v>1194</v>
      </c>
      <c r="G189" s="350" t="s">
        <v>906</v>
      </c>
    </row>
    <row r="190" spans="1:10" x14ac:dyDescent="0.3">
      <c r="A190" s="336" t="str">
        <f t="shared" ca="1" si="2"/>
        <v>Resources</v>
      </c>
      <c r="B190" s="337"/>
      <c r="C190" s="338" t="s">
        <v>263</v>
      </c>
      <c r="D190" s="338" t="s">
        <v>264</v>
      </c>
      <c r="E190" s="338" t="s">
        <v>1624</v>
      </c>
      <c r="F190" s="338" t="s">
        <v>1195</v>
      </c>
      <c r="G190" s="350" t="s">
        <v>906</v>
      </c>
    </row>
    <row r="191" spans="1:10" x14ac:dyDescent="0.3">
      <c r="A191" s="336" t="str">
        <f t="shared" ca="1" si="2"/>
        <v>Competences</v>
      </c>
      <c r="B191" s="337"/>
      <c r="C191" s="338" t="s">
        <v>265</v>
      </c>
      <c r="D191" s="338" t="s">
        <v>54</v>
      </c>
      <c r="E191" s="338" t="s">
        <v>1824</v>
      </c>
      <c r="F191" s="338" t="s">
        <v>1196</v>
      </c>
      <c r="G191" s="350" t="s">
        <v>906</v>
      </c>
    </row>
    <row r="192" spans="1:10" x14ac:dyDescent="0.3">
      <c r="A192" s="336" t="str">
        <f t="shared" ca="1" si="2"/>
        <v>Stratigic importance</v>
      </c>
      <c r="B192" s="337"/>
      <c r="C192" s="338" t="s">
        <v>266</v>
      </c>
      <c r="D192" s="338" t="s">
        <v>267</v>
      </c>
      <c r="E192" s="338" t="s">
        <v>1823</v>
      </c>
      <c r="F192" s="338" t="s">
        <v>1197</v>
      </c>
      <c r="G192" s="350" t="s">
        <v>906</v>
      </c>
    </row>
    <row r="193" spans="1:10" ht="57.6" x14ac:dyDescent="0.3">
      <c r="A193" s="336" t="str">
        <f t="shared" ca="1" si="2"/>
        <v>- Valuable to the customer
- Difficult to substitute</v>
      </c>
      <c r="B193" s="337"/>
      <c r="C193" s="338" t="s">
        <v>268</v>
      </c>
      <c r="D193" s="338" t="s">
        <v>269</v>
      </c>
      <c r="E193" s="338" t="s">
        <v>1633</v>
      </c>
      <c r="F193" s="338" t="s">
        <v>1198</v>
      </c>
      <c r="G193" s="350" t="s">
        <v>906</v>
      </c>
    </row>
    <row r="194" spans="1:10" x14ac:dyDescent="0.3">
      <c r="A194" s="336" t="str">
        <f t="shared" ca="1" si="2"/>
        <v>No.</v>
      </c>
      <c r="B194" s="337"/>
      <c r="C194" s="338" t="s">
        <v>0</v>
      </c>
      <c r="D194" s="338" t="s">
        <v>61</v>
      </c>
      <c r="E194" s="338" t="s">
        <v>61</v>
      </c>
      <c r="F194" s="338" t="s">
        <v>968</v>
      </c>
      <c r="G194" s="350" t="s">
        <v>906</v>
      </c>
    </row>
    <row r="195" spans="1:10" x14ac:dyDescent="0.3">
      <c r="A195" s="336" t="str">
        <f t="shared" ca="1" si="2"/>
        <v>Core resources &amp; competences</v>
      </c>
      <c r="B195" s="337"/>
      <c r="C195" s="338" t="s">
        <v>1887</v>
      </c>
      <c r="D195" s="338" t="s">
        <v>1888</v>
      </c>
      <c r="E195" s="338" t="s">
        <v>1889</v>
      </c>
      <c r="F195" s="338" t="s">
        <v>1890</v>
      </c>
      <c r="G195" s="350" t="s">
        <v>906</v>
      </c>
    </row>
    <row r="196" spans="1:10" x14ac:dyDescent="0.3">
      <c r="A196" s="336" t="str">
        <f t="shared" ca="1" si="2"/>
        <v>Main opportunities</v>
      </c>
      <c r="B196" s="337"/>
      <c r="C196" s="338" t="s">
        <v>14</v>
      </c>
      <c r="D196" s="338" t="s">
        <v>107</v>
      </c>
      <c r="E196" s="338" t="s">
        <v>1626</v>
      </c>
      <c r="F196" s="338" t="s">
        <v>1199</v>
      </c>
      <c r="G196" s="350" t="s">
        <v>906</v>
      </c>
    </row>
    <row r="197" spans="1:10" x14ac:dyDescent="0.3">
      <c r="A197" s="336" t="str">
        <f t="shared" ref="A197:A260" ca="1" si="3">OFFSET($C197,0,$B$4-1)</f>
        <v>Main dangers</v>
      </c>
      <c r="B197" s="337"/>
      <c r="C197" s="338" t="s">
        <v>13</v>
      </c>
      <c r="D197" s="338" t="s">
        <v>108</v>
      </c>
      <c r="E197" s="338" t="s">
        <v>1627</v>
      </c>
      <c r="F197" s="338" t="s">
        <v>1083</v>
      </c>
      <c r="G197" s="350" t="s">
        <v>906</v>
      </c>
    </row>
    <row r="198" spans="1:10" x14ac:dyDescent="0.3">
      <c r="A198" s="336" t="str">
        <f t="shared" ca="1" si="3"/>
        <v>Main strengths</v>
      </c>
      <c r="B198" s="337"/>
      <c r="C198" s="338" t="s">
        <v>519</v>
      </c>
      <c r="D198" s="338" t="s">
        <v>512</v>
      </c>
      <c r="E198" s="338" t="s">
        <v>1628</v>
      </c>
      <c r="F198" s="338" t="s">
        <v>1201</v>
      </c>
      <c r="G198" s="350" t="s">
        <v>906</v>
      </c>
    </row>
    <row r="199" spans="1:10" x14ac:dyDescent="0.3">
      <c r="A199" s="336" t="str">
        <f t="shared" ca="1" si="3"/>
        <v>Main weaknesses</v>
      </c>
      <c r="B199" s="337"/>
      <c r="C199" s="338" t="s">
        <v>520</v>
      </c>
      <c r="D199" s="338" t="s">
        <v>513</v>
      </c>
      <c r="E199" s="338" t="s">
        <v>1629</v>
      </c>
      <c r="F199" s="338" t="s">
        <v>1200</v>
      </c>
      <c r="G199" s="350" t="s">
        <v>906</v>
      </c>
    </row>
    <row r="200" spans="1:10" x14ac:dyDescent="0.3">
      <c r="A200" s="336" t="str">
        <f t="shared" ca="1" si="3"/>
        <v>Short , medium, long-term</v>
      </c>
      <c r="B200" s="337"/>
      <c r="C200" s="338" t="s">
        <v>105</v>
      </c>
      <c r="D200" s="338" t="s">
        <v>365</v>
      </c>
      <c r="E200" s="338" t="s">
        <v>1634</v>
      </c>
      <c r="F200" s="338" t="s">
        <v>1202</v>
      </c>
      <c r="G200" s="350" t="s">
        <v>906</v>
      </c>
    </row>
    <row r="201" spans="1:10" x14ac:dyDescent="0.3">
      <c r="A201" s="336" t="str">
        <f t="shared" ca="1" si="3"/>
        <v>Added value for customer</v>
      </c>
      <c r="B201" s="337"/>
      <c r="C201" s="338" t="s">
        <v>514</v>
      </c>
      <c r="D201" s="338" t="s">
        <v>515</v>
      </c>
      <c r="E201" s="338" t="s">
        <v>1630</v>
      </c>
      <c r="F201" s="338" t="s">
        <v>1203</v>
      </c>
      <c r="G201" s="350" t="s">
        <v>906</v>
      </c>
    </row>
    <row r="202" spans="1:10" x14ac:dyDescent="0.3">
      <c r="A202" s="336" t="str">
        <f t="shared" ca="1" si="3"/>
        <v>Difficult to substitute</v>
      </c>
      <c r="B202" s="337"/>
      <c r="C202" s="338" t="s">
        <v>476</v>
      </c>
      <c r="D202" s="338" t="s">
        <v>475</v>
      </c>
      <c r="E202" s="338" t="s">
        <v>1625</v>
      </c>
      <c r="F202" s="338" t="s">
        <v>1204</v>
      </c>
      <c r="G202" s="350" t="s">
        <v>906</v>
      </c>
    </row>
    <row r="203" spans="1:10" x14ac:dyDescent="0.3">
      <c r="A203" s="336" t="str">
        <f t="shared" ca="1" si="3"/>
        <v>Possible measures</v>
      </c>
      <c r="B203" s="337"/>
      <c r="C203" s="338" t="s">
        <v>37</v>
      </c>
      <c r="D203" s="338" t="s">
        <v>69</v>
      </c>
      <c r="E203" s="338" t="s">
        <v>1558</v>
      </c>
      <c r="F203" s="338" t="s">
        <v>973</v>
      </c>
      <c r="G203" s="350" t="s">
        <v>906</v>
      </c>
    </row>
    <row r="204" spans="1:10" x14ac:dyDescent="0.3">
      <c r="A204" s="336" t="str">
        <f t="shared" ca="1" si="3"/>
        <v>Status</v>
      </c>
      <c r="B204" s="337"/>
      <c r="C204" s="338" t="s">
        <v>2</v>
      </c>
      <c r="D204" s="338" t="s">
        <v>70</v>
      </c>
      <c r="E204" s="338" t="s">
        <v>2</v>
      </c>
      <c r="F204" s="338" t="s">
        <v>974</v>
      </c>
      <c r="G204" s="350" t="s">
        <v>906</v>
      </c>
    </row>
    <row r="205" spans="1:10" x14ac:dyDescent="0.3">
      <c r="A205" s="336" t="str">
        <f t="shared" ca="1" si="3"/>
        <v>very</v>
      </c>
      <c r="B205" s="337"/>
      <c r="C205" s="338" t="s">
        <v>477</v>
      </c>
      <c r="D205" s="338" t="s">
        <v>479</v>
      </c>
      <c r="E205" s="338" t="s">
        <v>1631</v>
      </c>
      <c r="F205" s="338" t="s">
        <v>963</v>
      </c>
      <c r="G205" s="350" t="s">
        <v>906</v>
      </c>
    </row>
    <row r="206" spans="1:10" x14ac:dyDescent="0.3">
      <c r="A206" s="336" t="str">
        <f t="shared" ca="1" si="3"/>
        <v>little</v>
      </c>
      <c r="B206" s="337"/>
      <c r="C206" s="338" t="s">
        <v>478</v>
      </c>
      <c r="D206" s="338" t="s">
        <v>480</v>
      </c>
      <c r="E206" s="338" t="s">
        <v>1632</v>
      </c>
      <c r="F206" s="338" t="s">
        <v>965</v>
      </c>
      <c r="G206" s="350" t="s">
        <v>906</v>
      </c>
    </row>
    <row r="207" spans="1:10" s="345" customFormat="1" x14ac:dyDescent="0.3">
      <c r="A207" s="346" t="str">
        <f t="shared" ca="1" si="3"/>
        <v>P O T E N T I A L   A N A L Y S I S</v>
      </c>
      <c r="B207" s="347"/>
      <c r="C207" s="346" t="s">
        <v>492</v>
      </c>
      <c r="D207" s="346" t="s">
        <v>493</v>
      </c>
      <c r="E207" s="346" t="s">
        <v>1635</v>
      </c>
      <c r="F207" s="346" t="s">
        <v>1033</v>
      </c>
      <c r="G207" s="359" t="s">
        <v>906</v>
      </c>
      <c r="J207" s="340"/>
    </row>
    <row r="208" spans="1:10" x14ac:dyDescent="0.3">
      <c r="A208" s="336" t="str">
        <f t="shared" ca="1" si="3"/>
        <v xml:space="preserve">                                            Advantage</v>
      </c>
      <c r="B208" s="337"/>
      <c r="C208" s="338" t="s">
        <v>174</v>
      </c>
      <c r="D208" s="338" t="s">
        <v>175</v>
      </c>
      <c r="E208" s="338" t="s">
        <v>1636</v>
      </c>
      <c r="F208" s="338" t="s">
        <v>1192</v>
      </c>
      <c r="G208" s="350" t="s">
        <v>906</v>
      </c>
    </row>
    <row r="209" spans="1:7" x14ac:dyDescent="0.3">
      <c r="A209" s="336" t="str">
        <f t="shared" ca="1" si="3"/>
        <v>Disadvantage</v>
      </c>
      <c r="B209" s="337"/>
      <c r="C209" s="338" t="s">
        <v>1189</v>
      </c>
      <c r="D209" s="338" t="s">
        <v>1190</v>
      </c>
      <c r="E209" s="338" t="s">
        <v>1637</v>
      </c>
      <c r="F209" s="338" t="s">
        <v>1191</v>
      </c>
      <c r="G209" s="350" t="s">
        <v>906</v>
      </c>
    </row>
    <row r="210" spans="1:7" x14ac:dyDescent="0.3">
      <c r="A210" s="336" t="str">
        <f t="shared" ca="1" si="3"/>
        <v>Competition</v>
      </c>
      <c r="B210" s="337"/>
      <c r="C210" s="349" t="s">
        <v>173</v>
      </c>
      <c r="D210" s="349" t="s">
        <v>176</v>
      </c>
      <c r="E210" s="349" t="s">
        <v>1638</v>
      </c>
      <c r="F210" s="349" t="s">
        <v>1034</v>
      </c>
      <c r="G210" s="350" t="s">
        <v>906</v>
      </c>
    </row>
    <row r="211" spans="1:7" x14ac:dyDescent="0.3">
      <c r="A211" s="336" t="str">
        <f t="shared" ca="1" si="3"/>
        <v>No.</v>
      </c>
      <c r="B211" s="337"/>
      <c r="C211" s="349" t="s">
        <v>0</v>
      </c>
      <c r="D211" s="349" t="s">
        <v>61</v>
      </c>
      <c r="E211" s="349" t="s">
        <v>61</v>
      </c>
      <c r="F211" s="349" t="s">
        <v>968</v>
      </c>
      <c r="G211" s="350" t="s">
        <v>906</v>
      </c>
    </row>
    <row r="212" spans="1:7" x14ac:dyDescent="0.3">
      <c r="A212" s="336" t="str">
        <f t="shared" ca="1" si="3"/>
        <v>Key factor</v>
      </c>
      <c r="B212" s="337"/>
      <c r="C212" s="349" t="s">
        <v>142</v>
      </c>
      <c r="D212" s="349" t="s">
        <v>366</v>
      </c>
      <c r="E212" s="349" t="s">
        <v>1639</v>
      </c>
      <c r="F212" s="349" t="s">
        <v>1035</v>
      </c>
      <c r="G212" s="350" t="s">
        <v>906</v>
      </c>
    </row>
    <row r="213" spans="1:7" x14ac:dyDescent="0.3">
      <c r="A213" s="336" t="str">
        <f t="shared" ca="1" si="3"/>
        <v>Remarks</v>
      </c>
      <c r="B213" s="337"/>
      <c r="C213" s="349" t="s">
        <v>40</v>
      </c>
      <c r="D213" s="349" t="s">
        <v>59</v>
      </c>
      <c r="E213" s="349" t="s">
        <v>1584</v>
      </c>
      <c r="F213" s="349" t="s">
        <v>996</v>
      </c>
      <c r="G213" s="350" t="s">
        <v>906</v>
      </c>
    </row>
    <row r="214" spans="1:7" x14ac:dyDescent="0.3">
      <c r="A214" s="336" t="str">
        <f t="shared" ca="1" si="3"/>
        <v>Product, range</v>
      </c>
      <c r="B214" s="337"/>
      <c r="C214" s="349" t="s">
        <v>143</v>
      </c>
      <c r="D214" s="349" t="s">
        <v>367</v>
      </c>
      <c r="E214" s="349" t="s">
        <v>1640</v>
      </c>
      <c r="F214" s="349" t="s">
        <v>1036</v>
      </c>
      <c r="G214" s="350" t="s">
        <v>906</v>
      </c>
    </row>
    <row r="215" spans="1:7" x14ac:dyDescent="0.3">
      <c r="A215" s="336" t="str">
        <f t="shared" ca="1" si="3"/>
        <v>Prices, conditions</v>
      </c>
      <c r="B215" s="337"/>
      <c r="C215" s="349" t="s">
        <v>144</v>
      </c>
      <c r="D215" s="349" t="s">
        <v>178</v>
      </c>
      <c r="E215" s="349" t="s">
        <v>1641</v>
      </c>
      <c r="F215" s="349" t="s">
        <v>1037</v>
      </c>
      <c r="G215" s="350" t="s">
        <v>906</v>
      </c>
    </row>
    <row r="216" spans="1:7" x14ac:dyDescent="0.3">
      <c r="A216" s="336" t="str">
        <f t="shared" ca="1" si="3"/>
        <v xml:space="preserve">Market share, market growth and market structure </v>
      </c>
      <c r="B216" s="337"/>
      <c r="C216" s="349" t="s">
        <v>166</v>
      </c>
      <c r="D216" s="349" t="s">
        <v>368</v>
      </c>
      <c r="E216" s="349" t="s">
        <v>1642</v>
      </c>
      <c r="F216" s="349" t="s">
        <v>1038</v>
      </c>
      <c r="G216" s="350" t="s">
        <v>906</v>
      </c>
    </row>
    <row r="217" spans="1:7" x14ac:dyDescent="0.3">
      <c r="A217" s="336" t="str">
        <f t="shared" ca="1" si="3"/>
        <v>Brand name, brand image</v>
      </c>
      <c r="B217" s="337"/>
      <c r="C217" s="349" t="s">
        <v>167</v>
      </c>
      <c r="D217" s="349" t="s">
        <v>179</v>
      </c>
      <c r="E217" s="349" t="s">
        <v>1643</v>
      </c>
      <c r="F217" s="349" t="s">
        <v>1039</v>
      </c>
      <c r="G217" s="350" t="s">
        <v>906</v>
      </c>
    </row>
    <row r="218" spans="1:7" x14ac:dyDescent="0.3">
      <c r="A218" s="336" t="str">
        <f t="shared" ca="1" si="3"/>
        <v>Sales organization</v>
      </c>
      <c r="B218" s="337"/>
      <c r="C218" s="349" t="s">
        <v>169</v>
      </c>
      <c r="D218" s="349" t="s">
        <v>181</v>
      </c>
      <c r="E218" s="349" t="s">
        <v>1644</v>
      </c>
      <c r="F218" s="349" t="s">
        <v>1040</v>
      </c>
      <c r="G218" s="350" t="s">
        <v>906</v>
      </c>
    </row>
    <row r="219" spans="1:7" x14ac:dyDescent="0.3">
      <c r="A219" s="336" t="str">
        <f t="shared" ca="1" si="3"/>
        <v>Customer service</v>
      </c>
      <c r="B219" s="337"/>
      <c r="C219" s="349" t="s">
        <v>145</v>
      </c>
      <c r="D219" s="349" t="s">
        <v>180</v>
      </c>
      <c r="E219" s="349" t="s">
        <v>1614</v>
      </c>
      <c r="F219" s="349" t="s">
        <v>1041</v>
      </c>
      <c r="G219" s="350" t="s">
        <v>906</v>
      </c>
    </row>
    <row r="220" spans="1:7" x14ac:dyDescent="0.3">
      <c r="A220" s="336" t="str">
        <f t="shared" ca="1" si="3"/>
        <v>Delivery times, adherence to delivery dates, reliability</v>
      </c>
      <c r="B220" s="337"/>
      <c r="C220" s="349" t="s">
        <v>168</v>
      </c>
      <c r="D220" s="349" t="s">
        <v>369</v>
      </c>
      <c r="E220" s="349" t="s">
        <v>1645</v>
      </c>
      <c r="F220" s="349" t="s">
        <v>1042</v>
      </c>
      <c r="G220" s="350" t="s">
        <v>906</v>
      </c>
    </row>
    <row r="221" spans="1:7" x14ac:dyDescent="0.3">
      <c r="A221" s="336" t="str">
        <f t="shared" ca="1" si="3"/>
        <v>Quality</v>
      </c>
      <c r="B221" s="337"/>
      <c r="C221" s="349" t="s">
        <v>41</v>
      </c>
      <c r="D221" s="349" t="s">
        <v>58</v>
      </c>
      <c r="E221" s="349" t="s">
        <v>1646</v>
      </c>
      <c r="F221" s="349" t="s">
        <v>1043</v>
      </c>
      <c r="G221" s="350" t="s">
        <v>906</v>
      </c>
    </row>
    <row r="222" spans="1:7" x14ac:dyDescent="0.3">
      <c r="A222" s="336" t="str">
        <f t="shared" ca="1" si="3"/>
        <v>Cost level</v>
      </c>
      <c r="B222" s="337"/>
      <c r="C222" s="349" t="s">
        <v>146</v>
      </c>
      <c r="D222" s="349" t="s">
        <v>182</v>
      </c>
      <c r="E222" s="349" t="s">
        <v>1647</v>
      </c>
      <c r="F222" s="349" t="s">
        <v>1044</v>
      </c>
      <c r="G222" s="350" t="s">
        <v>906</v>
      </c>
    </row>
    <row r="223" spans="1:7" x14ac:dyDescent="0.3">
      <c r="A223" s="336" t="str">
        <f t="shared" ca="1" si="3"/>
        <v>Modernity of equipment</v>
      </c>
      <c r="B223" s="337"/>
      <c r="C223" s="349" t="s">
        <v>147</v>
      </c>
      <c r="D223" s="349" t="s">
        <v>183</v>
      </c>
      <c r="E223" s="349" t="s">
        <v>1648</v>
      </c>
      <c r="F223" s="349" t="s">
        <v>1045</v>
      </c>
      <c r="G223" s="350" t="s">
        <v>906</v>
      </c>
    </row>
    <row r="224" spans="1:7" x14ac:dyDescent="0.3">
      <c r="A224" s="336" t="str">
        <f t="shared" ca="1" si="3"/>
        <v>Productivity</v>
      </c>
      <c r="B224" s="337"/>
      <c r="C224" s="349" t="s">
        <v>148</v>
      </c>
      <c r="D224" s="349" t="s">
        <v>184</v>
      </c>
      <c r="E224" s="349" t="s">
        <v>1649</v>
      </c>
      <c r="F224" s="349" t="s">
        <v>1046</v>
      </c>
      <c r="G224" s="350" t="s">
        <v>906</v>
      </c>
    </row>
    <row r="225" spans="1:7" x14ac:dyDescent="0.3">
      <c r="A225" s="336" t="str">
        <f t="shared" ca="1" si="3"/>
        <v>Environmental impact, energy consumption</v>
      </c>
      <c r="B225" s="337"/>
      <c r="C225" s="349" t="s">
        <v>165</v>
      </c>
      <c r="D225" s="349" t="s">
        <v>370</v>
      </c>
      <c r="E225" s="349" t="s">
        <v>1650</v>
      </c>
      <c r="F225" s="349" t="s">
        <v>1047</v>
      </c>
      <c r="G225" s="350" t="s">
        <v>906</v>
      </c>
    </row>
    <row r="226" spans="1:7" x14ac:dyDescent="0.3">
      <c r="A226" s="336" t="str">
        <f t="shared" ca="1" si="3"/>
        <v>Location, logistics</v>
      </c>
      <c r="B226" s="337"/>
      <c r="C226" s="349" t="s">
        <v>149</v>
      </c>
      <c r="D226" s="349" t="s">
        <v>371</v>
      </c>
      <c r="E226" s="349" t="s">
        <v>1651</v>
      </c>
      <c r="F226" s="349" t="s">
        <v>1048</v>
      </c>
      <c r="G226" s="350" t="s">
        <v>906</v>
      </c>
    </row>
    <row r="227" spans="1:7" x14ac:dyDescent="0.3">
      <c r="A227" s="336" t="str">
        <f t="shared" ca="1" si="3"/>
        <v>Supply shortages</v>
      </c>
      <c r="B227" s="337"/>
      <c r="C227" s="349" t="s">
        <v>150</v>
      </c>
      <c r="D227" s="349" t="s">
        <v>372</v>
      </c>
      <c r="E227" s="349" t="s">
        <v>1652</v>
      </c>
      <c r="F227" s="349" t="s">
        <v>1049</v>
      </c>
      <c r="G227" s="350" t="s">
        <v>906</v>
      </c>
    </row>
    <row r="228" spans="1:7" x14ac:dyDescent="0.3">
      <c r="A228" s="336" t="str">
        <f t="shared" ca="1" si="3"/>
        <v>Price dependency</v>
      </c>
      <c r="B228" s="337"/>
      <c r="C228" s="349" t="s">
        <v>152</v>
      </c>
      <c r="D228" s="349" t="s">
        <v>185</v>
      </c>
      <c r="E228" s="349" t="s">
        <v>1653</v>
      </c>
      <c r="F228" s="349" t="s">
        <v>1050</v>
      </c>
      <c r="G228" s="350" t="s">
        <v>906</v>
      </c>
    </row>
    <row r="229" spans="1:7" x14ac:dyDescent="0.3">
      <c r="A229" s="336" t="str">
        <f t="shared" ca="1" si="3"/>
        <v>Exchange rate dependency</v>
      </c>
      <c r="B229" s="337"/>
      <c r="C229" s="349" t="s">
        <v>177</v>
      </c>
      <c r="D229" s="349" t="s">
        <v>373</v>
      </c>
      <c r="E229" s="349" t="s">
        <v>1654</v>
      </c>
      <c r="F229" s="349" t="s">
        <v>1051</v>
      </c>
      <c r="G229" s="350" t="s">
        <v>906</v>
      </c>
    </row>
    <row r="230" spans="1:7" x14ac:dyDescent="0.3">
      <c r="A230" s="336" t="str">
        <f t="shared" ca="1" si="3"/>
        <v>Quality of suppliers</v>
      </c>
      <c r="B230" s="337"/>
      <c r="C230" s="349" t="s">
        <v>151</v>
      </c>
      <c r="D230" s="349" t="s">
        <v>186</v>
      </c>
      <c r="E230" s="349" t="s">
        <v>1655</v>
      </c>
      <c r="F230" s="349" t="s">
        <v>1052</v>
      </c>
      <c r="G230" s="350" t="s">
        <v>906</v>
      </c>
    </row>
    <row r="231" spans="1:7" x14ac:dyDescent="0.3">
      <c r="A231" s="336" t="str">
        <f t="shared" ca="1" si="3"/>
        <v>Innovation, patents</v>
      </c>
      <c r="B231" s="337"/>
      <c r="C231" s="349" t="s">
        <v>188</v>
      </c>
      <c r="D231" s="349" t="s">
        <v>187</v>
      </c>
      <c r="E231" s="349" t="s">
        <v>1656</v>
      </c>
      <c r="F231" s="349" t="s">
        <v>1053</v>
      </c>
      <c r="G231" s="350" t="s">
        <v>906</v>
      </c>
    </row>
    <row r="232" spans="1:7" x14ac:dyDescent="0.3">
      <c r="A232" s="336" t="str">
        <f t="shared" ca="1" si="3"/>
        <v>Expertise</v>
      </c>
      <c r="B232" s="337"/>
      <c r="C232" s="349" t="s">
        <v>190</v>
      </c>
      <c r="D232" s="349" t="s">
        <v>189</v>
      </c>
      <c r="E232" s="349" t="s">
        <v>1657</v>
      </c>
      <c r="F232" s="349" t="s">
        <v>190</v>
      </c>
      <c r="G232" s="350" t="s">
        <v>906</v>
      </c>
    </row>
    <row r="233" spans="1:7" x14ac:dyDescent="0.3">
      <c r="A233" s="336" t="str">
        <f t="shared" ca="1" si="3"/>
        <v>Equipment</v>
      </c>
      <c r="B233" s="337"/>
      <c r="C233" s="349" t="s">
        <v>155</v>
      </c>
      <c r="D233" s="349" t="s">
        <v>191</v>
      </c>
      <c r="E233" s="349" t="s">
        <v>1658</v>
      </c>
      <c r="F233" s="338" t="s">
        <v>1054</v>
      </c>
      <c r="G233" s="350" t="s">
        <v>906</v>
      </c>
    </row>
    <row r="234" spans="1:7" x14ac:dyDescent="0.3">
      <c r="A234" s="336" t="str">
        <f t="shared" ca="1" si="3"/>
        <v>Motivation and commitment of employees</v>
      </c>
      <c r="B234" s="337"/>
      <c r="C234" s="349" t="s">
        <v>170</v>
      </c>
      <c r="D234" s="349" t="s">
        <v>192</v>
      </c>
      <c r="E234" s="349" t="s">
        <v>1659</v>
      </c>
      <c r="F234" s="349" t="s">
        <v>1055</v>
      </c>
      <c r="G234" s="350" t="s">
        <v>906</v>
      </c>
    </row>
    <row r="235" spans="1:7" x14ac:dyDescent="0.3">
      <c r="A235" s="336" t="str">
        <f t="shared" ca="1" si="3"/>
        <v>Management instruments, management</v>
      </c>
      <c r="B235" s="337"/>
      <c r="C235" s="349" t="s">
        <v>171</v>
      </c>
      <c r="D235" s="349" t="s">
        <v>193</v>
      </c>
      <c r="E235" s="349" t="s">
        <v>1660</v>
      </c>
      <c r="F235" s="349" t="s">
        <v>1056</v>
      </c>
      <c r="G235" s="350" t="s">
        <v>906</v>
      </c>
    </row>
    <row r="236" spans="1:7" x14ac:dyDescent="0.3">
      <c r="A236" s="336" t="str">
        <f t="shared" ca="1" si="3"/>
        <v>Lean, flexible organization</v>
      </c>
      <c r="B236" s="337"/>
      <c r="C236" s="349" t="s">
        <v>157</v>
      </c>
      <c r="D236" s="349" t="s">
        <v>374</v>
      </c>
      <c r="E236" s="349" t="s">
        <v>1661</v>
      </c>
      <c r="F236" s="349" t="s">
        <v>1057</v>
      </c>
      <c r="G236" s="350" t="s">
        <v>906</v>
      </c>
    </row>
    <row r="237" spans="1:7" x14ac:dyDescent="0.3">
      <c r="A237" s="336" t="str">
        <f t="shared" ca="1" si="3"/>
        <v>Training, qualification of employees</v>
      </c>
      <c r="B237" s="337"/>
      <c r="C237" s="349" t="s">
        <v>172</v>
      </c>
      <c r="D237" s="349" t="s">
        <v>194</v>
      </c>
      <c r="E237" s="349" t="s">
        <v>1662</v>
      </c>
      <c r="F237" s="349" t="s">
        <v>1058</v>
      </c>
      <c r="G237" s="350" t="s">
        <v>906</v>
      </c>
    </row>
    <row r="238" spans="1:7" x14ac:dyDescent="0.3">
      <c r="A238" s="336" t="str">
        <f t="shared" ca="1" si="3"/>
        <v>Age structure</v>
      </c>
      <c r="B238" s="337"/>
      <c r="C238" s="338" t="s">
        <v>377</v>
      </c>
      <c r="D238" s="338" t="s">
        <v>375</v>
      </c>
      <c r="E238" s="338" t="s">
        <v>1663</v>
      </c>
      <c r="F238" s="338" t="s">
        <v>1059</v>
      </c>
      <c r="G238" s="350" t="s">
        <v>906</v>
      </c>
    </row>
    <row r="239" spans="1:7" x14ac:dyDescent="0.3">
      <c r="A239" s="336" t="str">
        <f t="shared" ca="1" si="3"/>
        <v>Fluctuation rate, absences</v>
      </c>
      <c r="B239" s="337"/>
      <c r="C239" s="349" t="s">
        <v>158</v>
      </c>
      <c r="D239" s="349" t="s">
        <v>376</v>
      </c>
      <c r="E239" s="349" t="s">
        <v>1664</v>
      </c>
      <c r="F239" s="349" t="s">
        <v>1060</v>
      </c>
      <c r="G239" s="350" t="s">
        <v>906</v>
      </c>
    </row>
    <row r="240" spans="1:7" x14ac:dyDescent="0.3">
      <c r="A240" s="336" t="str">
        <f t="shared" ca="1" si="3"/>
        <v>Financial strength, liquidity</v>
      </c>
      <c r="B240" s="337"/>
      <c r="C240" s="349" t="s">
        <v>160</v>
      </c>
      <c r="D240" s="349" t="s">
        <v>195</v>
      </c>
      <c r="E240" s="349" t="s">
        <v>1665</v>
      </c>
      <c r="F240" s="349" t="s">
        <v>1061</v>
      </c>
      <c r="G240" s="350" t="s">
        <v>906</v>
      </c>
    </row>
    <row r="241" spans="1:10" x14ac:dyDescent="0.3">
      <c r="A241" s="336" t="str">
        <f t="shared" ca="1" si="3"/>
        <v>Location, surplus space</v>
      </c>
      <c r="B241" s="337"/>
      <c r="C241" s="349" t="s">
        <v>161</v>
      </c>
      <c r="D241" s="349" t="s">
        <v>378</v>
      </c>
      <c r="E241" s="349" t="s">
        <v>1666</v>
      </c>
      <c r="F241" s="349" t="s">
        <v>1062</v>
      </c>
      <c r="G241" s="350" t="s">
        <v>906</v>
      </c>
    </row>
    <row r="242" spans="1:10" x14ac:dyDescent="0.3">
      <c r="A242" s="336" t="str">
        <f t="shared" ca="1" si="3"/>
        <v>Controlling</v>
      </c>
      <c r="B242" s="337"/>
      <c r="C242" s="349" t="s">
        <v>162</v>
      </c>
      <c r="D242" s="349" t="s">
        <v>162</v>
      </c>
      <c r="E242" s="349" t="s">
        <v>162</v>
      </c>
      <c r="F242" s="349" t="s">
        <v>162</v>
      </c>
      <c r="G242" s="350" t="s">
        <v>906</v>
      </c>
    </row>
    <row r="243" spans="1:10" x14ac:dyDescent="0.3">
      <c r="A243" s="336" t="str">
        <f t="shared" ca="1" si="3"/>
        <v>Decision-making processes</v>
      </c>
      <c r="B243" s="337"/>
      <c r="C243" s="349" t="s">
        <v>163</v>
      </c>
      <c r="D243" s="349" t="s">
        <v>196</v>
      </c>
      <c r="E243" s="349" t="s">
        <v>1667</v>
      </c>
      <c r="F243" s="349" t="s">
        <v>1063</v>
      </c>
      <c r="G243" s="350" t="s">
        <v>906</v>
      </c>
    </row>
    <row r="244" spans="1:10" x14ac:dyDescent="0.3">
      <c r="A244" s="336" t="str">
        <f t="shared" ca="1" si="3"/>
        <v>Distribution</v>
      </c>
      <c r="B244" s="337"/>
      <c r="C244" s="349" t="s">
        <v>153</v>
      </c>
      <c r="D244" s="349" t="s">
        <v>198</v>
      </c>
      <c r="E244" s="349" t="s">
        <v>198</v>
      </c>
      <c r="F244" s="349" t="s">
        <v>1064</v>
      </c>
      <c r="G244" s="350" t="s">
        <v>906</v>
      </c>
    </row>
    <row r="245" spans="1:10" x14ac:dyDescent="0.3">
      <c r="A245" s="336" t="str">
        <f t="shared" ca="1" si="3"/>
        <v>Production</v>
      </c>
      <c r="B245" s="337"/>
      <c r="C245" s="349" t="s">
        <v>25</v>
      </c>
      <c r="D245" s="349" t="s">
        <v>199</v>
      </c>
      <c r="E245" s="349" t="s">
        <v>199</v>
      </c>
      <c r="F245" s="349" t="s">
        <v>1065</v>
      </c>
      <c r="G245" s="350" t="s">
        <v>906</v>
      </c>
    </row>
    <row r="246" spans="1:10" x14ac:dyDescent="0.3">
      <c r="A246" s="336" t="str">
        <f t="shared" ca="1" si="3"/>
        <v>Procurement</v>
      </c>
      <c r="B246" s="337"/>
      <c r="C246" s="349" t="s">
        <v>154</v>
      </c>
      <c r="D246" s="349" t="s">
        <v>202</v>
      </c>
      <c r="E246" s="349" t="s">
        <v>1668</v>
      </c>
      <c r="F246" s="349" t="s">
        <v>1066</v>
      </c>
      <c r="G246" s="350" t="s">
        <v>906</v>
      </c>
    </row>
    <row r="247" spans="1:10" x14ac:dyDescent="0.3">
      <c r="A247" s="336" t="str">
        <f t="shared" ca="1" si="3"/>
        <v>R &amp; D</v>
      </c>
      <c r="B247" s="337"/>
      <c r="C247" s="349" t="s">
        <v>156</v>
      </c>
      <c r="D247" s="349" t="s">
        <v>197</v>
      </c>
      <c r="E247" s="349" t="s">
        <v>197</v>
      </c>
      <c r="F247" s="349" t="s">
        <v>197</v>
      </c>
      <c r="G247" s="350" t="s">
        <v>906</v>
      </c>
    </row>
    <row r="248" spans="1:10" x14ac:dyDescent="0.3">
      <c r="A248" s="336" t="str">
        <f t="shared" ca="1" si="3"/>
        <v>Personnel</v>
      </c>
      <c r="B248" s="337"/>
      <c r="C248" s="349" t="s">
        <v>159</v>
      </c>
      <c r="D248" s="349" t="s">
        <v>200</v>
      </c>
      <c r="E248" s="349" t="s">
        <v>200</v>
      </c>
      <c r="F248" s="349" t="s">
        <v>1067</v>
      </c>
      <c r="G248" s="350" t="s">
        <v>906</v>
      </c>
    </row>
    <row r="249" spans="1:10" x14ac:dyDescent="0.3">
      <c r="A249" s="336" t="str">
        <f t="shared" ca="1" si="3"/>
        <v>Administration</v>
      </c>
      <c r="B249" s="337"/>
      <c r="C249" s="349" t="s">
        <v>164</v>
      </c>
      <c r="D249" s="349" t="s">
        <v>201</v>
      </c>
      <c r="E249" s="349" t="s">
        <v>201</v>
      </c>
      <c r="F249" s="349" t="s">
        <v>1068</v>
      </c>
      <c r="G249" s="350" t="s">
        <v>906</v>
      </c>
    </row>
    <row r="250" spans="1:10" s="345" customFormat="1" x14ac:dyDescent="0.3">
      <c r="A250" s="346" t="str">
        <f t="shared" ca="1" si="3"/>
        <v>K E Y   F I G U R E S</v>
      </c>
      <c r="B250" s="347"/>
      <c r="C250" s="346" t="s">
        <v>494</v>
      </c>
      <c r="D250" s="346" t="s">
        <v>495</v>
      </c>
      <c r="E250" s="346" t="s">
        <v>1669</v>
      </c>
      <c r="F250" s="346" t="s">
        <v>1178</v>
      </c>
      <c r="G250" s="359" t="s">
        <v>906</v>
      </c>
      <c r="J250" s="340"/>
    </row>
    <row r="251" spans="1:10" x14ac:dyDescent="0.3">
      <c r="A251" s="336" t="str">
        <f t="shared" ca="1" si="3"/>
        <v>External key figures</v>
      </c>
      <c r="B251" s="337"/>
      <c r="C251" s="349" t="s">
        <v>30</v>
      </c>
      <c r="D251" s="349" t="s">
        <v>115</v>
      </c>
      <c r="E251" s="349" t="s">
        <v>1670</v>
      </c>
      <c r="F251" s="349" t="s">
        <v>1069</v>
      </c>
      <c r="G251" s="350" t="s">
        <v>906</v>
      </c>
    </row>
    <row r="252" spans="1:10" x14ac:dyDescent="0.3">
      <c r="A252" s="336" t="str">
        <f t="shared" ca="1" si="3"/>
        <v>Internal key figures</v>
      </c>
      <c r="B252" s="337"/>
      <c r="C252" s="349" t="s">
        <v>27</v>
      </c>
      <c r="D252" s="349" t="s">
        <v>110</v>
      </c>
      <c r="E252" s="349" t="s">
        <v>1671</v>
      </c>
      <c r="F252" s="349" t="s">
        <v>1070</v>
      </c>
      <c r="G252" s="350" t="s">
        <v>906</v>
      </c>
    </row>
    <row r="253" spans="1:10" x14ac:dyDescent="0.3">
      <c r="A253" s="336" t="str">
        <f t="shared" ca="1" si="3"/>
        <v>No.</v>
      </c>
      <c r="B253" s="337"/>
      <c r="C253" s="349" t="s">
        <v>0</v>
      </c>
      <c r="D253" s="349" t="s">
        <v>61</v>
      </c>
      <c r="E253" s="349" t="s">
        <v>61</v>
      </c>
      <c r="F253" s="349" t="s">
        <v>968</v>
      </c>
      <c r="G253" s="350" t="s">
        <v>906</v>
      </c>
    </row>
    <row r="254" spans="1:10" x14ac:dyDescent="0.3">
      <c r="A254" s="336" t="str">
        <f t="shared" ca="1" si="3"/>
        <v>Key figure</v>
      </c>
      <c r="B254" s="337"/>
      <c r="C254" s="349" t="s">
        <v>18</v>
      </c>
      <c r="D254" s="349" t="s">
        <v>111</v>
      </c>
      <c r="E254" s="349" t="s">
        <v>1672</v>
      </c>
      <c r="F254" s="349" t="s">
        <v>1071</v>
      </c>
      <c r="G254" s="350" t="s">
        <v>906</v>
      </c>
    </row>
    <row r="255" spans="1:10" x14ac:dyDescent="0.3">
      <c r="A255" s="336" t="str">
        <f t="shared" ca="1" si="3"/>
        <v>Explanation</v>
      </c>
      <c r="B255" s="337"/>
      <c r="C255" s="349" t="s">
        <v>28</v>
      </c>
      <c r="D255" s="349" t="s">
        <v>112</v>
      </c>
      <c r="E255" s="349" t="s">
        <v>1673</v>
      </c>
      <c r="F255" s="349" t="s">
        <v>1072</v>
      </c>
      <c r="G255" s="350" t="s">
        <v>906</v>
      </c>
    </row>
    <row r="256" spans="1:10" x14ac:dyDescent="0.3">
      <c r="A256" s="336" t="str">
        <f t="shared" ca="1" si="3"/>
        <v>Influence on development</v>
      </c>
      <c r="B256" s="337"/>
      <c r="C256" s="349" t="s">
        <v>5</v>
      </c>
      <c r="D256" s="349" t="s">
        <v>114</v>
      </c>
      <c r="E256" s="349" t="s">
        <v>1578</v>
      </c>
      <c r="F256" s="349" t="s">
        <v>1073</v>
      </c>
      <c r="G256" s="350" t="s">
        <v>906</v>
      </c>
    </row>
    <row r="257" spans="1:10" ht="28.8" x14ac:dyDescent="0.3">
      <c r="A257" s="336" t="str">
        <f t="shared" ca="1" si="3"/>
        <v>Trend</v>
      </c>
      <c r="B257" s="337"/>
      <c r="C257" s="349" t="s">
        <v>7</v>
      </c>
      <c r="D257" s="349" t="s">
        <v>359</v>
      </c>
      <c r="E257" s="349" t="s">
        <v>7</v>
      </c>
      <c r="F257" s="349" t="s">
        <v>1173</v>
      </c>
      <c r="G257" s="350" t="s">
        <v>906</v>
      </c>
    </row>
    <row r="258" spans="1:10" x14ac:dyDescent="0.3">
      <c r="A258" s="336" t="str">
        <f t="shared" ca="1" si="3"/>
        <v>Advantages and disadvantages</v>
      </c>
      <c r="B258" s="337"/>
      <c r="C258" s="349" t="s">
        <v>29</v>
      </c>
      <c r="D258" s="349" t="s">
        <v>379</v>
      </c>
      <c r="E258" s="349" t="s">
        <v>1674</v>
      </c>
      <c r="F258" s="349" t="s">
        <v>1074</v>
      </c>
      <c r="G258" s="350" t="s">
        <v>906</v>
      </c>
    </row>
    <row r="259" spans="1:10" x14ac:dyDescent="0.3">
      <c r="A259" s="336" t="str">
        <f t="shared" ca="1" si="3"/>
        <v>Source</v>
      </c>
      <c r="B259" s="337"/>
      <c r="C259" s="349" t="s">
        <v>109</v>
      </c>
      <c r="D259" s="349" t="s">
        <v>113</v>
      </c>
      <c r="E259" s="349" t="s">
        <v>113</v>
      </c>
      <c r="F259" s="349" t="s">
        <v>1075</v>
      </c>
      <c r="G259" s="350" t="s">
        <v>906</v>
      </c>
    </row>
    <row r="260" spans="1:10" s="345" customFormat="1" x14ac:dyDescent="0.3">
      <c r="A260" s="346" t="str">
        <f t="shared" ca="1" si="3"/>
        <v>F U T U R E   S C E N A R I O S</v>
      </c>
      <c r="B260" s="347"/>
      <c r="C260" s="346" t="s">
        <v>496</v>
      </c>
      <c r="D260" s="346" t="s">
        <v>497</v>
      </c>
      <c r="E260" s="346" t="s">
        <v>1675</v>
      </c>
      <c r="F260" s="346" t="s">
        <v>1179</v>
      </c>
      <c r="G260" s="359" t="s">
        <v>906</v>
      </c>
      <c r="J260" s="340"/>
    </row>
    <row r="261" spans="1:10" x14ac:dyDescent="0.3">
      <c r="A261" s="336" t="str">
        <f t="shared" ref="A261:A327" ca="1" si="4">OFFSET($C261,0,$B$4-1)</f>
        <v>Empirical data</v>
      </c>
      <c r="B261" s="337"/>
      <c r="C261" s="349" t="s">
        <v>270</v>
      </c>
      <c r="D261" s="349" t="s">
        <v>275</v>
      </c>
      <c r="E261" s="349" t="s">
        <v>1676</v>
      </c>
      <c r="F261" s="349" t="s">
        <v>1076</v>
      </c>
      <c r="G261" s="350" t="s">
        <v>906</v>
      </c>
    </row>
    <row r="262" spans="1:10" x14ac:dyDescent="0.3">
      <c r="A262" s="336" t="str">
        <f t="shared" ca="1" si="4"/>
        <v>Current situation</v>
      </c>
      <c r="B262" s="337"/>
      <c r="C262" s="349" t="s">
        <v>271</v>
      </c>
      <c r="D262" s="349" t="s">
        <v>276</v>
      </c>
      <c r="E262" s="349" t="s">
        <v>1677</v>
      </c>
      <c r="F262" s="349" t="s">
        <v>1077</v>
      </c>
      <c r="G262" s="350" t="s">
        <v>906</v>
      </c>
    </row>
    <row r="263" spans="1:10" x14ac:dyDescent="0.3">
      <c r="A263" s="336" t="str">
        <f t="shared" ca="1" si="4"/>
        <v>Past</v>
      </c>
      <c r="B263" s="337"/>
      <c r="C263" s="349" t="s">
        <v>272</v>
      </c>
      <c r="D263" s="349" t="s">
        <v>277</v>
      </c>
      <c r="E263" s="349" t="s">
        <v>1678</v>
      </c>
      <c r="F263" s="349" t="s">
        <v>1078</v>
      </c>
      <c r="G263" s="350" t="s">
        <v>906</v>
      </c>
    </row>
    <row r="264" spans="1:10" x14ac:dyDescent="0.3">
      <c r="A264" s="336" t="str">
        <f t="shared" ca="1" si="4"/>
        <v>Present</v>
      </c>
      <c r="B264" s="337"/>
      <c r="C264" s="349" t="s">
        <v>273</v>
      </c>
      <c r="D264" s="349" t="s">
        <v>278</v>
      </c>
      <c r="E264" s="349" t="s">
        <v>1679</v>
      </c>
      <c r="F264" s="349" t="s">
        <v>1079</v>
      </c>
      <c r="G264" s="350" t="s">
        <v>906</v>
      </c>
    </row>
    <row r="265" spans="1:10" x14ac:dyDescent="0.3">
      <c r="A265" s="336" t="str">
        <f t="shared" ca="1" si="4"/>
        <v>Future</v>
      </c>
      <c r="B265" s="337"/>
      <c r="C265" s="349" t="s">
        <v>274</v>
      </c>
      <c r="D265" s="349" t="s">
        <v>380</v>
      </c>
      <c r="E265" s="349" t="s">
        <v>1680</v>
      </c>
      <c r="F265" s="349" t="s">
        <v>1080</v>
      </c>
      <c r="G265" s="350" t="s">
        <v>906</v>
      </c>
    </row>
    <row r="266" spans="1:10" x14ac:dyDescent="0.3">
      <c r="A266" s="336" t="str">
        <f t="shared" ca="1" si="4"/>
        <v>No.</v>
      </c>
      <c r="B266" s="337"/>
      <c r="C266" s="349" t="s">
        <v>0</v>
      </c>
      <c r="D266" s="349" t="s">
        <v>61</v>
      </c>
      <c r="E266" s="349" t="s">
        <v>61</v>
      </c>
      <c r="F266" s="349" t="s">
        <v>968</v>
      </c>
      <c r="G266" s="350" t="s">
        <v>906</v>
      </c>
    </row>
    <row r="267" spans="1:10" x14ac:dyDescent="0.3">
      <c r="A267" s="336" t="str">
        <f t="shared" ca="1" si="4"/>
        <v>Scenario</v>
      </c>
      <c r="B267" s="337"/>
      <c r="C267" s="349" t="s">
        <v>15</v>
      </c>
      <c r="D267" s="349" t="s">
        <v>381</v>
      </c>
      <c r="E267" s="349" t="s">
        <v>1081</v>
      </c>
      <c r="F267" s="349" t="s">
        <v>1081</v>
      </c>
      <c r="G267" s="350" t="s">
        <v>906</v>
      </c>
    </row>
    <row r="268" spans="1:10" x14ac:dyDescent="0.3">
      <c r="A268" s="336" t="str">
        <f t="shared" ca="1" si="4"/>
        <v>Main chances</v>
      </c>
      <c r="B268" s="337"/>
      <c r="C268" s="349" t="s">
        <v>14</v>
      </c>
      <c r="D268" s="349" t="s">
        <v>107</v>
      </c>
      <c r="E268" s="349" t="s">
        <v>1681</v>
      </c>
      <c r="F268" s="349" t="s">
        <v>1082</v>
      </c>
      <c r="G268" s="350" t="s">
        <v>906</v>
      </c>
    </row>
    <row r="269" spans="1:10" x14ac:dyDescent="0.3">
      <c r="A269" s="336" t="str">
        <f t="shared" ca="1" si="4"/>
        <v>Main dangers</v>
      </c>
      <c r="B269" s="337"/>
      <c r="C269" s="349" t="s">
        <v>13</v>
      </c>
      <c r="D269" s="349" t="s">
        <v>108</v>
      </c>
      <c r="E269" s="349" t="s">
        <v>1627</v>
      </c>
      <c r="F269" s="349" t="s">
        <v>1083</v>
      </c>
      <c r="G269" s="350" t="s">
        <v>906</v>
      </c>
    </row>
    <row r="270" spans="1:10" x14ac:dyDescent="0.3">
      <c r="A270" s="336" t="str">
        <f t="shared" ca="1" si="4"/>
        <v>Probability of occurrence in %</v>
      </c>
      <c r="B270" s="337"/>
      <c r="C270" s="338" t="s">
        <v>1820</v>
      </c>
      <c r="D270" s="338" t="s">
        <v>582</v>
      </c>
      <c r="E270" s="338" t="s">
        <v>1682</v>
      </c>
      <c r="F270" s="338" t="s">
        <v>1084</v>
      </c>
      <c r="G270" s="350" t="s">
        <v>906</v>
      </c>
    </row>
    <row r="271" spans="1:10" x14ac:dyDescent="0.3">
      <c r="A271" s="336" t="str">
        <f t="shared" ca="1" si="4"/>
        <v>Supporting factors</v>
      </c>
      <c r="B271" s="337"/>
      <c r="C271" s="349" t="s">
        <v>131</v>
      </c>
      <c r="D271" s="349" t="s">
        <v>382</v>
      </c>
      <c r="E271" s="349" t="s">
        <v>1683</v>
      </c>
      <c r="F271" s="349" t="s">
        <v>1085</v>
      </c>
      <c r="G271" s="350" t="s">
        <v>906</v>
      </c>
    </row>
    <row r="272" spans="1:10" s="345" customFormat="1" x14ac:dyDescent="0.3">
      <c r="A272" s="346" t="str">
        <f t="shared" ca="1" si="4"/>
        <v>R I S K   A N A L Y S I S</v>
      </c>
      <c r="B272" s="347"/>
      <c r="C272" s="346" t="s">
        <v>1975</v>
      </c>
      <c r="D272" s="346" t="s">
        <v>1974</v>
      </c>
      <c r="E272" s="346" t="s">
        <v>1976</v>
      </c>
      <c r="F272" s="346" t="s">
        <v>1977</v>
      </c>
      <c r="G272" s="359" t="s">
        <v>906</v>
      </c>
      <c r="J272" s="340"/>
    </row>
    <row r="273" spans="1:7" x14ac:dyDescent="0.3">
      <c r="A273" s="336" t="str">
        <f t="shared" ca="1" si="4"/>
        <v>Probability of occurrence</v>
      </c>
      <c r="B273" s="337"/>
      <c r="C273" s="349" t="s">
        <v>279</v>
      </c>
      <c r="D273" s="349" t="s">
        <v>133</v>
      </c>
      <c r="E273" s="349" t="s">
        <v>1684</v>
      </c>
      <c r="F273" s="349" t="s">
        <v>1086</v>
      </c>
      <c r="G273" s="350" t="s">
        <v>906</v>
      </c>
    </row>
    <row r="274" spans="1:7" x14ac:dyDescent="0.3">
      <c r="A274" s="336" t="str">
        <f t="shared" ca="1" si="4"/>
        <v>High</v>
      </c>
      <c r="B274" s="337"/>
      <c r="C274" s="349" t="s">
        <v>255</v>
      </c>
      <c r="D274" s="349" t="s">
        <v>383</v>
      </c>
      <c r="E274" s="349" t="s">
        <v>1548</v>
      </c>
      <c r="F274" s="349" t="s">
        <v>1087</v>
      </c>
      <c r="G274" s="350" t="s">
        <v>906</v>
      </c>
    </row>
    <row r="275" spans="1:7" x14ac:dyDescent="0.3">
      <c r="A275" s="336" t="str">
        <f t="shared" ca="1" si="4"/>
        <v>Medium</v>
      </c>
      <c r="B275" s="337"/>
      <c r="C275" s="349" t="s">
        <v>60</v>
      </c>
      <c r="D275" s="349" t="s">
        <v>384</v>
      </c>
      <c r="E275" s="349" t="s">
        <v>1685</v>
      </c>
      <c r="F275" s="349" t="s">
        <v>1088</v>
      </c>
      <c r="G275" s="350" t="s">
        <v>906</v>
      </c>
    </row>
    <row r="276" spans="1:7" x14ac:dyDescent="0.3">
      <c r="A276" s="336" t="str">
        <f t="shared" ca="1" si="4"/>
        <v>Low</v>
      </c>
      <c r="B276" s="337"/>
      <c r="C276" s="349" t="s">
        <v>257</v>
      </c>
      <c r="D276" s="349" t="s">
        <v>284</v>
      </c>
      <c r="E276" s="349" t="s">
        <v>1551</v>
      </c>
      <c r="F276" s="349" t="s">
        <v>1089</v>
      </c>
      <c r="G276" s="350" t="s">
        <v>906</v>
      </c>
    </row>
    <row r="277" spans="1:7" x14ac:dyDescent="0.3">
      <c r="A277" s="336" t="str">
        <f t="shared" ca="1" si="4"/>
        <v>Extent of damage</v>
      </c>
      <c r="B277" s="337"/>
      <c r="C277" s="349" t="s">
        <v>280</v>
      </c>
      <c r="D277" s="349" t="s">
        <v>285</v>
      </c>
      <c r="E277" s="349" t="s">
        <v>1686</v>
      </c>
      <c r="F277" s="349" t="s">
        <v>1090</v>
      </c>
      <c r="G277" s="350" t="s">
        <v>906</v>
      </c>
    </row>
    <row r="278" spans="1:7" x14ac:dyDescent="0.3">
      <c r="A278" s="336" t="str">
        <f t="shared" ca="1" si="4"/>
        <v>No need for action</v>
      </c>
      <c r="B278" s="337"/>
      <c r="C278" s="349" t="s">
        <v>281</v>
      </c>
      <c r="D278" s="349" t="s">
        <v>385</v>
      </c>
      <c r="E278" s="349" t="s">
        <v>1687</v>
      </c>
      <c r="F278" s="349" t="s">
        <v>1091</v>
      </c>
      <c r="G278" s="350" t="s">
        <v>906</v>
      </c>
    </row>
    <row r="279" spans="1:7" x14ac:dyDescent="0.3">
      <c r="A279" s="336" t="str">
        <f t="shared" ca="1" si="4"/>
        <v>Need for action</v>
      </c>
      <c r="B279" s="337"/>
      <c r="C279" s="349" t="s">
        <v>282</v>
      </c>
      <c r="D279" s="349" t="s">
        <v>386</v>
      </c>
      <c r="E279" s="349" t="s">
        <v>1688</v>
      </c>
      <c r="F279" s="349" t="s">
        <v>1092</v>
      </c>
      <c r="G279" s="350" t="s">
        <v>906</v>
      </c>
    </row>
    <row r="280" spans="1:7" x14ac:dyDescent="0.3">
      <c r="A280" s="336" t="str">
        <f t="shared" ca="1" si="4"/>
        <v>Urgent need for action</v>
      </c>
      <c r="B280" s="337"/>
      <c r="C280" s="349" t="s">
        <v>283</v>
      </c>
      <c r="D280" s="349" t="s">
        <v>286</v>
      </c>
      <c r="E280" s="349" t="s">
        <v>1689</v>
      </c>
      <c r="F280" s="349" t="s">
        <v>1093</v>
      </c>
      <c r="G280" s="350" t="s">
        <v>906</v>
      </c>
    </row>
    <row r="281" spans="1:7" x14ac:dyDescent="0.3">
      <c r="A281" s="336" t="str">
        <f t="shared" ca="1" si="4"/>
        <v>No.</v>
      </c>
      <c r="B281" s="337"/>
      <c r="C281" s="349" t="s">
        <v>0</v>
      </c>
      <c r="D281" s="349" t="s">
        <v>61</v>
      </c>
      <c r="E281" s="349" t="s">
        <v>61</v>
      </c>
      <c r="F281" s="349" t="s">
        <v>968</v>
      </c>
      <c r="G281" s="350" t="s">
        <v>906</v>
      </c>
    </row>
    <row r="282" spans="1:7" x14ac:dyDescent="0.3">
      <c r="A282" s="336" t="str">
        <f t="shared" ca="1" si="4"/>
        <v>Risks</v>
      </c>
      <c r="B282" s="337"/>
      <c r="C282" s="338" t="s">
        <v>642</v>
      </c>
      <c r="D282" s="338" t="s">
        <v>641</v>
      </c>
      <c r="E282" s="338" t="s">
        <v>1706</v>
      </c>
      <c r="F282" s="338" t="s">
        <v>1957</v>
      </c>
      <c r="G282" s="350" t="s">
        <v>906</v>
      </c>
    </row>
    <row r="283" spans="1:7" x14ac:dyDescent="0.3">
      <c r="A283" s="336" t="str">
        <f t="shared" ca="1" si="4"/>
        <v>Consequences</v>
      </c>
      <c r="B283" s="337"/>
      <c r="C283" s="349" t="s">
        <v>6</v>
      </c>
      <c r="D283" s="349" t="s">
        <v>72</v>
      </c>
      <c r="E283" s="349" t="s">
        <v>1564</v>
      </c>
      <c r="F283" s="349" t="s">
        <v>978</v>
      </c>
      <c r="G283" s="350" t="s">
        <v>906</v>
      </c>
    </row>
    <row r="284" spans="1:7" x14ac:dyDescent="0.3">
      <c r="A284" s="336" t="str">
        <f t="shared" ca="1" si="4"/>
        <v>Probability of occurrence</v>
      </c>
      <c r="B284" s="337"/>
      <c r="C284" s="338" t="s">
        <v>640</v>
      </c>
      <c r="D284" s="338" t="s">
        <v>133</v>
      </c>
      <c r="E284" s="338" t="s">
        <v>1684</v>
      </c>
      <c r="F284" s="338" t="s">
        <v>1086</v>
      </c>
      <c r="G284" s="350" t="s">
        <v>906</v>
      </c>
    </row>
    <row r="285" spans="1:7" x14ac:dyDescent="0.3">
      <c r="A285" s="336" t="str">
        <f t="shared" ca="1" si="4"/>
        <v>Extent of damage</v>
      </c>
      <c r="B285" s="337"/>
      <c r="C285" s="349" t="s">
        <v>132</v>
      </c>
      <c r="D285" s="349" t="s">
        <v>116</v>
      </c>
      <c r="E285" s="349" t="s">
        <v>1686</v>
      </c>
      <c r="F285" s="349" t="s">
        <v>1090</v>
      </c>
      <c r="G285" s="350" t="s">
        <v>906</v>
      </c>
    </row>
    <row r="286" spans="1:7" ht="28.8" x14ac:dyDescent="0.3">
      <c r="A286" s="336" t="str">
        <f t="shared" ca="1" si="4"/>
        <v>Trend</v>
      </c>
      <c r="B286" s="337"/>
      <c r="C286" s="349" t="s">
        <v>7</v>
      </c>
      <c r="D286" s="349" t="s">
        <v>359</v>
      </c>
      <c r="E286" s="349" t="s">
        <v>7</v>
      </c>
      <c r="F286" s="349" t="s">
        <v>1173</v>
      </c>
      <c r="G286" s="350" t="s">
        <v>906</v>
      </c>
    </row>
    <row r="287" spans="1:7" x14ac:dyDescent="0.3">
      <c r="A287" s="336" t="str">
        <f t="shared" ca="1" si="4"/>
        <v>Possible measures</v>
      </c>
      <c r="B287" s="337"/>
      <c r="C287" s="349" t="s">
        <v>37</v>
      </c>
      <c r="D287" s="349" t="s">
        <v>69</v>
      </c>
      <c r="E287" s="349" t="s">
        <v>1558</v>
      </c>
      <c r="F287" s="349" t="s">
        <v>973</v>
      </c>
      <c r="G287" s="350" t="s">
        <v>906</v>
      </c>
    </row>
    <row r="288" spans="1:7" x14ac:dyDescent="0.3">
      <c r="A288" s="336" t="str">
        <f t="shared" ca="1" si="4"/>
        <v>Status</v>
      </c>
      <c r="B288" s="337"/>
      <c r="C288" s="349" t="s">
        <v>2</v>
      </c>
      <c r="D288" s="349" t="s">
        <v>70</v>
      </c>
      <c r="E288" s="349" t="s">
        <v>2</v>
      </c>
      <c r="F288" s="349" t="s">
        <v>974</v>
      </c>
      <c r="G288" s="350" t="s">
        <v>906</v>
      </c>
    </row>
    <row r="289" spans="1:10" x14ac:dyDescent="0.3">
      <c r="A289" s="336" t="str">
        <f t="shared" ca="1" si="4"/>
        <v>Extent of consequences</v>
      </c>
      <c r="B289" s="337"/>
      <c r="C289" s="338" t="s">
        <v>639</v>
      </c>
      <c r="D289" s="338" t="s">
        <v>638</v>
      </c>
      <c r="E289" s="338" t="s">
        <v>1690</v>
      </c>
      <c r="F289" s="338" t="s">
        <v>1094</v>
      </c>
      <c r="G289" s="350" t="s">
        <v>906</v>
      </c>
    </row>
    <row r="290" spans="1:10" s="345" customFormat="1" x14ac:dyDescent="0.3">
      <c r="A290" s="346" t="str">
        <f t="shared" ca="1" si="4"/>
        <v>B E N C H M A R K I N G</v>
      </c>
      <c r="B290" s="347"/>
      <c r="C290" s="346" t="s">
        <v>498</v>
      </c>
      <c r="D290" s="346" t="s">
        <v>498</v>
      </c>
      <c r="E290" s="346" t="s">
        <v>498</v>
      </c>
      <c r="F290" s="346" t="s">
        <v>498</v>
      </c>
      <c r="G290" s="359" t="s">
        <v>906</v>
      </c>
      <c r="J290" s="340"/>
    </row>
    <row r="291" spans="1:10" x14ac:dyDescent="0.3">
      <c r="A291" s="336" t="str">
        <f t="shared" ca="1" si="4"/>
        <v>Status</v>
      </c>
      <c r="B291" s="337"/>
      <c r="C291" s="338" t="s">
        <v>2</v>
      </c>
      <c r="D291" s="338" t="s">
        <v>70</v>
      </c>
      <c r="E291" s="338" t="s">
        <v>2</v>
      </c>
      <c r="F291" s="338" t="s">
        <v>974</v>
      </c>
      <c r="G291" s="350" t="s">
        <v>906</v>
      </c>
    </row>
    <row r="292" spans="1:10" x14ac:dyDescent="0.3">
      <c r="A292" s="336" t="str">
        <f t="shared" ca="1" si="4"/>
        <v>No.</v>
      </c>
      <c r="B292" s="337"/>
      <c r="C292" s="349" t="s">
        <v>0</v>
      </c>
      <c r="D292" s="349" t="s">
        <v>61</v>
      </c>
      <c r="E292" s="349" t="s">
        <v>61</v>
      </c>
      <c r="F292" s="349" t="s">
        <v>968</v>
      </c>
      <c r="G292" s="350" t="s">
        <v>906</v>
      </c>
    </row>
    <row r="293" spans="1:10" x14ac:dyDescent="0.3">
      <c r="A293" s="336" t="str">
        <f t="shared" ca="1" si="4"/>
        <v>Compared objects</v>
      </c>
      <c r="B293" s="337"/>
      <c r="C293" s="349" t="s">
        <v>203</v>
      </c>
      <c r="D293" s="349" t="s">
        <v>387</v>
      </c>
      <c r="E293" s="349" t="s">
        <v>1691</v>
      </c>
      <c r="F293" s="349" t="s">
        <v>1095</v>
      </c>
      <c r="G293" s="350" t="s">
        <v>906</v>
      </c>
    </row>
    <row r="294" spans="1:10" x14ac:dyDescent="0.3">
      <c r="A294" s="336" t="str">
        <f t="shared" ca="1" si="4"/>
        <v>Comments</v>
      </c>
      <c r="B294" s="337"/>
      <c r="C294" s="338" t="s">
        <v>40</v>
      </c>
      <c r="D294" s="338" t="s">
        <v>59</v>
      </c>
      <c r="E294" s="338" t="s">
        <v>1368</v>
      </c>
      <c r="F294" s="338" t="s">
        <v>996</v>
      </c>
      <c r="G294" s="350" t="s">
        <v>906</v>
      </c>
    </row>
    <row r="295" spans="1:10" x14ac:dyDescent="0.3">
      <c r="A295" s="336" t="str">
        <f t="shared" ca="1" si="4"/>
        <v>Us</v>
      </c>
      <c r="B295" s="337"/>
      <c r="C295" s="349" t="s">
        <v>204</v>
      </c>
      <c r="D295" s="349" t="s">
        <v>205</v>
      </c>
      <c r="E295" s="349" t="s">
        <v>1544</v>
      </c>
      <c r="F295" s="349" t="s">
        <v>959</v>
      </c>
      <c r="G295" s="350" t="s">
        <v>906</v>
      </c>
    </row>
    <row r="296" spans="1:10" x14ac:dyDescent="0.3">
      <c r="A296" s="336" t="str">
        <f t="shared" ca="1" si="4"/>
        <v>Competition</v>
      </c>
      <c r="B296" s="337"/>
      <c r="C296" s="349" t="s">
        <v>173</v>
      </c>
      <c r="D296" s="349" t="s">
        <v>176</v>
      </c>
      <c r="E296" s="349" t="s">
        <v>1638</v>
      </c>
      <c r="F296" s="349" t="s">
        <v>1034</v>
      </c>
      <c r="G296" s="350" t="s">
        <v>906</v>
      </c>
    </row>
    <row r="297" spans="1:10" x14ac:dyDescent="0.3">
      <c r="A297" s="336" t="str">
        <f t="shared" ca="1" si="4"/>
        <v>difference:</v>
      </c>
      <c r="B297" s="337"/>
      <c r="C297" s="378" t="s">
        <v>1833</v>
      </c>
      <c r="D297" s="378" t="s">
        <v>1834</v>
      </c>
      <c r="E297" s="379" t="s">
        <v>1835</v>
      </c>
      <c r="F297" s="379" t="s">
        <v>1836</v>
      </c>
      <c r="G297" s="350"/>
    </row>
    <row r="298" spans="1:10" x14ac:dyDescent="0.3">
      <c r="A298" s="336" t="str">
        <f t="shared" ca="1" si="4"/>
        <v>≥ 1</v>
      </c>
      <c r="B298" s="337"/>
      <c r="C298" s="380" t="s">
        <v>1837</v>
      </c>
      <c r="D298" s="380" t="s">
        <v>1837</v>
      </c>
      <c r="E298" s="380" t="s">
        <v>1837</v>
      </c>
      <c r="F298" s="380" t="s">
        <v>1837</v>
      </c>
      <c r="G298" s="350"/>
    </row>
    <row r="299" spans="1:10" x14ac:dyDescent="0.3">
      <c r="A299" s="336" t="str">
        <f t="shared" ca="1" si="4"/>
        <v>≤ 1</v>
      </c>
      <c r="B299" s="337"/>
      <c r="C299" s="380" t="s">
        <v>1838</v>
      </c>
      <c r="D299" s="380" t="s">
        <v>1838</v>
      </c>
      <c r="E299" s="380" t="s">
        <v>1838</v>
      </c>
      <c r="F299" s="380" t="s">
        <v>1838</v>
      </c>
      <c r="G299" s="350"/>
    </row>
    <row r="300" spans="1:10" x14ac:dyDescent="0.3">
      <c r="A300" s="336" t="str">
        <f t="shared" ca="1" si="4"/>
        <v>= 0</v>
      </c>
      <c r="B300" s="337"/>
      <c r="C300" s="381" t="s">
        <v>1839</v>
      </c>
      <c r="D300" s="381" t="s">
        <v>1839</v>
      </c>
      <c r="E300" s="381" t="s">
        <v>1839</v>
      </c>
      <c r="F300" s="381" t="s">
        <v>1839</v>
      </c>
      <c r="G300" s="350"/>
    </row>
    <row r="301" spans="1:10" s="345" customFormat="1" x14ac:dyDescent="0.3">
      <c r="A301" s="346" t="str">
        <f t="shared" ca="1" si="4"/>
        <v>S W O T   A N A L Y S I S</v>
      </c>
      <c r="B301" s="347"/>
      <c r="C301" s="346" t="s">
        <v>500</v>
      </c>
      <c r="D301" s="346" t="s">
        <v>499</v>
      </c>
      <c r="E301" s="346" t="s">
        <v>1692</v>
      </c>
      <c r="F301" s="346" t="s">
        <v>1096</v>
      </c>
      <c r="G301" s="359" t="s">
        <v>906</v>
      </c>
      <c r="J301" s="340"/>
    </row>
    <row r="302" spans="1:10" x14ac:dyDescent="0.3">
      <c r="A302" s="336" t="str">
        <f t="shared" ca="1" si="4"/>
        <v>Strengths / Weaknesses -&gt; internal factors</v>
      </c>
      <c r="B302" s="337"/>
      <c r="C302" s="349" t="s">
        <v>117</v>
      </c>
      <c r="D302" s="349" t="s">
        <v>388</v>
      </c>
      <c r="E302" s="349" t="s">
        <v>1701</v>
      </c>
      <c r="F302" s="349" t="s">
        <v>1097</v>
      </c>
      <c r="G302" s="350" t="s">
        <v>906</v>
      </c>
    </row>
    <row r="303" spans="1:10" x14ac:dyDescent="0.3">
      <c r="A303" s="336" t="str">
        <f t="shared" ca="1" si="4"/>
        <v>Strengths / weaknesses</v>
      </c>
      <c r="B303" s="337"/>
      <c r="C303" s="338" t="s">
        <v>392</v>
      </c>
      <c r="D303" s="338" t="s">
        <v>393</v>
      </c>
      <c r="E303" s="338" t="s">
        <v>1693</v>
      </c>
      <c r="F303" s="338" t="s">
        <v>1098</v>
      </c>
      <c r="G303" s="350" t="s">
        <v>906</v>
      </c>
    </row>
    <row r="304" spans="1:10" x14ac:dyDescent="0.3">
      <c r="A304" s="336" t="str">
        <f t="shared" ca="1" si="4"/>
        <v>Opportunities / Threats</v>
      </c>
      <c r="B304" s="337"/>
      <c r="C304" s="338" t="s">
        <v>394</v>
      </c>
      <c r="D304" s="338" t="s">
        <v>827</v>
      </c>
      <c r="E304" s="338" t="s">
        <v>1699</v>
      </c>
      <c r="F304" s="338" t="s">
        <v>1099</v>
      </c>
      <c r="G304" s="350" t="s">
        <v>906</v>
      </c>
    </row>
    <row r="305" spans="1:10" x14ac:dyDescent="0.3">
      <c r="A305" s="336" t="str">
        <f t="shared" ca="1" si="4"/>
        <v>Emphasis</v>
      </c>
      <c r="B305" s="337"/>
      <c r="C305" s="349" t="s">
        <v>119</v>
      </c>
      <c r="D305" s="349" t="s">
        <v>118</v>
      </c>
      <c r="E305" s="349" t="s">
        <v>1694</v>
      </c>
      <c r="F305" s="349" t="s">
        <v>1100</v>
      </c>
      <c r="G305" s="350" t="s">
        <v>906</v>
      </c>
    </row>
    <row r="306" spans="1:10" x14ac:dyDescent="0.3">
      <c r="A306" s="336" t="str">
        <f t="shared" ca="1" si="4"/>
        <v>Opportunities / Threats -&gt; external factors</v>
      </c>
      <c r="B306" s="337"/>
      <c r="C306" s="349" t="s">
        <v>120</v>
      </c>
      <c r="D306" s="349" t="s">
        <v>826</v>
      </c>
      <c r="E306" s="349" t="s">
        <v>1698</v>
      </c>
      <c r="F306" s="349" t="s">
        <v>1101</v>
      </c>
      <c r="G306" s="350" t="s">
        <v>906</v>
      </c>
    </row>
    <row r="307" spans="1:10" x14ac:dyDescent="0.3">
      <c r="A307" s="336" t="str">
        <f t="shared" ca="1" si="4"/>
        <v>Strengths</v>
      </c>
      <c r="B307" s="337"/>
      <c r="C307" s="338" t="s">
        <v>12</v>
      </c>
      <c r="D307" s="338" t="s">
        <v>121</v>
      </c>
      <c r="E307" s="338" t="s">
        <v>1695</v>
      </c>
      <c r="F307" s="338" t="s">
        <v>1102</v>
      </c>
      <c r="G307" s="350" t="s">
        <v>906</v>
      </c>
    </row>
    <row r="308" spans="1:10" x14ac:dyDescent="0.3">
      <c r="A308" s="336" t="str">
        <f t="shared" ca="1" si="4"/>
        <v>Weaknesses</v>
      </c>
      <c r="B308" s="337"/>
      <c r="C308" s="338" t="s">
        <v>130</v>
      </c>
      <c r="D308" s="338" t="s">
        <v>389</v>
      </c>
      <c r="E308" s="338" t="s">
        <v>1696</v>
      </c>
      <c r="F308" s="338" t="s">
        <v>1103</v>
      </c>
      <c r="G308" s="350" t="s">
        <v>906</v>
      </c>
    </row>
    <row r="309" spans="1:10" x14ac:dyDescent="0.3">
      <c r="A309" s="336" t="str">
        <f t="shared" ca="1" si="4"/>
        <v>Opportunities</v>
      </c>
      <c r="B309" s="337"/>
      <c r="C309" s="338" t="s">
        <v>11</v>
      </c>
      <c r="D309" s="338" t="s">
        <v>287</v>
      </c>
      <c r="E309" s="338" t="s">
        <v>1697</v>
      </c>
      <c r="F309" s="338" t="s">
        <v>1104</v>
      </c>
      <c r="G309" s="350" t="s">
        <v>906</v>
      </c>
    </row>
    <row r="310" spans="1:10" x14ac:dyDescent="0.3">
      <c r="A310" s="336" t="str">
        <f t="shared" ca="1" si="4"/>
        <v>Threats</v>
      </c>
      <c r="B310" s="337"/>
      <c r="C310" s="338" t="s">
        <v>34</v>
      </c>
      <c r="D310" s="338" t="s">
        <v>825</v>
      </c>
      <c r="E310" s="338" t="s">
        <v>1700</v>
      </c>
      <c r="F310" s="338" t="s">
        <v>1105</v>
      </c>
      <c r="G310" s="350" t="s">
        <v>906</v>
      </c>
    </row>
    <row r="311" spans="1:10" x14ac:dyDescent="0.3">
      <c r="A311" s="336" t="str">
        <f t="shared" ca="1" si="4"/>
        <v>Emphasis</v>
      </c>
      <c r="B311" s="337"/>
      <c r="C311" s="338" t="s">
        <v>119</v>
      </c>
      <c r="D311" s="349" t="s">
        <v>118</v>
      </c>
      <c r="E311" s="349" t="s">
        <v>1694</v>
      </c>
      <c r="F311" s="349" t="s">
        <v>1100</v>
      </c>
      <c r="G311" s="350"/>
    </row>
    <row r="312" spans="1:10" x14ac:dyDescent="0.3">
      <c r="A312" s="336" t="str">
        <f t="shared" ca="1" si="4"/>
        <v>Importance</v>
      </c>
      <c r="B312" s="337"/>
      <c r="C312" s="338" t="s">
        <v>2043</v>
      </c>
      <c r="D312" s="338" t="s">
        <v>2040</v>
      </c>
      <c r="E312" s="338" t="s">
        <v>2040</v>
      </c>
      <c r="F312" s="338" t="s">
        <v>2044</v>
      </c>
      <c r="G312" s="350"/>
    </row>
    <row r="313" spans="1:10" x14ac:dyDescent="0.3">
      <c r="A313" s="336" t="str">
        <f t="shared" ca="1" si="4"/>
        <v>Geom. mean</v>
      </c>
      <c r="B313" s="337"/>
      <c r="C313" s="338" t="s">
        <v>2045</v>
      </c>
      <c r="D313" s="338" t="s">
        <v>2042</v>
      </c>
      <c r="E313" s="338" t="s">
        <v>2046</v>
      </c>
      <c r="F313" s="338" t="s">
        <v>2047</v>
      </c>
      <c r="G313" s="350"/>
    </row>
    <row r="314" spans="1:10" s="345" customFormat="1" x14ac:dyDescent="0.3">
      <c r="A314" s="346" t="str">
        <f t="shared" ca="1" si="4"/>
        <v>V I S I O N  , M I S S I O N  &amp;  V A L U E S</v>
      </c>
      <c r="B314" s="347"/>
      <c r="C314" s="346" t="s">
        <v>1983</v>
      </c>
      <c r="D314" s="346" t="s">
        <v>1982</v>
      </c>
      <c r="E314" s="346" t="s">
        <v>1980</v>
      </c>
      <c r="F314" s="346" t="s">
        <v>1981</v>
      </c>
      <c r="G314" s="359" t="s">
        <v>906</v>
      </c>
      <c r="J314" s="340"/>
    </row>
    <row r="315" spans="1:10" x14ac:dyDescent="0.3">
      <c r="A315" s="336" t="str">
        <f t="shared" ca="1" si="4"/>
        <v>Strengths</v>
      </c>
      <c r="B315" s="337"/>
      <c r="C315" s="349" t="s">
        <v>12</v>
      </c>
      <c r="D315" s="349" t="s">
        <v>121</v>
      </c>
      <c r="E315" s="349" t="s">
        <v>1695</v>
      </c>
      <c r="F315" s="349" t="s">
        <v>1102</v>
      </c>
      <c r="G315" s="350" t="s">
        <v>906</v>
      </c>
    </row>
    <row r="316" spans="1:10" x14ac:dyDescent="0.3">
      <c r="A316" s="336" t="str">
        <f t="shared" ca="1" si="4"/>
        <v>Weaknesses</v>
      </c>
      <c r="B316" s="337"/>
      <c r="C316" s="349" t="s">
        <v>130</v>
      </c>
      <c r="D316" s="349" t="s">
        <v>389</v>
      </c>
      <c r="E316" s="349" t="s">
        <v>1696</v>
      </c>
      <c r="F316" s="349" t="s">
        <v>1103</v>
      </c>
      <c r="G316" s="350" t="s">
        <v>906</v>
      </c>
    </row>
    <row r="317" spans="1:10" x14ac:dyDescent="0.3">
      <c r="A317" s="336" t="str">
        <f t="shared" ca="1" si="4"/>
        <v>Strengths / Weaknesses</v>
      </c>
      <c r="B317" s="337"/>
      <c r="C317" s="338" t="s">
        <v>392</v>
      </c>
      <c r="D317" s="338" t="s">
        <v>393</v>
      </c>
      <c r="E317" s="338" t="s">
        <v>1703</v>
      </c>
      <c r="F317" s="338" t="s">
        <v>1098</v>
      </c>
      <c r="G317" s="350" t="s">
        <v>906</v>
      </c>
    </row>
    <row r="318" spans="1:10" x14ac:dyDescent="0.3">
      <c r="A318" s="336" t="str">
        <f t="shared" ca="1" si="4"/>
        <v xml:space="preserve"> Vision</v>
      </c>
      <c r="B318" s="337"/>
      <c r="C318" s="338" t="s">
        <v>52</v>
      </c>
      <c r="D318" s="338" t="s">
        <v>52</v>
      </c>
      <c r="E318" s="338" t="s">
        <v>1702</v>
      </c>
      <c r="F318" s="338" t="s">
        <v>1106</v>
      </c>
      <c r="G318" s="350" t="s">
        <v>906</v>
      </c>
    </row>
    <row r="319" spans="1:10" s="345" customFormat="1" x14ac:dyDescent="0.3">
      <c r="A319" s="346" t="str">
        <f t="shared" ca="1" si="4"/>
        <v>S T R A T E G I E S</v>
      </c>
      <c r="B319" s="347"/>
      <c r="C319" s="346" t="s">
        <v>466</v>
      </c>
      <c r="D319" s="346" t="s">
        <v>560</v>
      </c>
      <c r="E319" s="346" t="s">
        <v>1704</v>
      </c>
      <c r="F319" s="346" t="s">
        <v>1107</v>
      </c>
      <c r="G319" s="359" t="s">
        <v>906</v>
      </c>
      <c r="J319" s="340"/>
    </row>
    <row r="320" spans="1:10" ht="28.8" x14ac:dyDescent="0.3">
      <c r="A320" s="336" t="str">
        <f t="shared" ca="1" si="4"/>
        <v>Our vision (where will we be in 10 to 20 years?)</v>
      </c>
      <c r="B320" s="337"/>
      <c r="C320" s="338" t="s">
        <v>464</v>
      </c>
      <c r="D320" s="338" t="s">
        <v>465</v>
      </c>
      <c r="E320" s="338" t="s">
        <v>1705</v>
      </c>
      <c r="F320" s="338" t="s">
        <v>1180</v>
      </c>
      <c r="G320" s="350" t="s">
        <v>906</v>
      </c>
    </row>
    <row r="321" spans="1:10" ht="28.8" x14ac:dyDescent="0.3">
      <c r="A321" s="336" t="str">
        <f t="shared" ca="1" si="4"/>
        <v xml:space="preserve">Our mission
</v>
      </c>
      <c r="B321" s="337"/>
      <c r="C321" s="338" t="s">
        <v>1875</v>
      </c>
      <c r="D321" s="338" t="s">
        <v>1876</v>
      </c>
      <c r="E321" s="338" t="s">
        <v>1877</v>
      </c>
      <c r="F321" s="338" t="s">
        <v>1880</v>
      </c>
      <c r="G321" s="350" t="s">
        <v>906</v>
      </c>
    </row>
    <row r="322" spans="1:10" x14ac:dyDescent="0.3">
      <c r="A322" s="336" t="str">
        <f t="shared" ca="1" si="4"/>
        <v>Opportunities / Threats</v>
      </c>
      <c r="B322" s="337"/>
      <c r="C322" s="338" t="s">
        <v>394</v>
      </c>
      <c r="D322" s="338" t="s">
        <v>395</v>
      </c>
      <c r="E322" s="338" t="s">
        <v>1699</v>
      </c>
      <c r="F322" s="338" t="s">
        <v>1108</v>
      </c>
      <c r="G322" s="350" t="s">
        <v>906</v>
      </c>
    </row>
    <row r="323" spans="1:10" x14ac:dyDescent="0.3">
      <c r="A323" s="336" t="str">
        <f t="shared" ca="1" si="4"/>
        <v>Opportunities</v>
      </c>
      <c r="B323" s="337"/>
      <c r="C323" s="349" t="s">
        <v>11</v>
      </c>
      <c r="D323" s="349" t="s">
        <v>287</v>
      </c>
      <c r="E323" s="349" t="s">
        <v>1697</v>
      </c>
      <c r="F323" s="349" t="s">
        <v>1104</v>
      </c>
      <c r="G323" s="350" t="s">
        <v>906</v>
      </c>
    </row>
    <row r="324" spans="1:10" x14ac:dyDescent="0.3">
      <c r="A324" s="336" t="str">
        <f t="shared" ca="1" si="4"/>
        <v>Threats</v>
      </c>
      <c r="B324" s="337"/>
      <c r="C324" s="349" t="s">
        <v>34</v>
      </c>
      <c r="D324" s="349" t="s">
        <v>123</v>
      </c>
      <c r="E324" s="349" t="s">
        <v>1700</v>
      </c>
      <c r="F324" s="349" t="s">
        <v>1109</v>
      </c>
      <c r="G324" s="350" t="s">
        <v>906</v>
      </c>
    </row>
    <row r="325" spans="1:10" x14ac:dyDescent="0.3">
      <c r="A325" s="336" t="str">
        <f t="shared" ca="1" si="4"/>
        <v>Mission</v>
      </c>
      <c r="B325" s="337"/>
      <c r="C325" s="338" t="s">
        <v>35</v>
      </c>
      <c r="D325" s="338" t="s">
        <v>35</v>
      </c>
      <c r="E325" s="338" t="s">
        <v>35</v>
      </c>
      <c r="F325" s="338" t="s">
        <v>1110</v>
      </c>
      <c r="G325" s="350" t="s">
        <v>906</v>
      </c>
    </row>
    <row r="326" spans="1:10" x14ac:dyDescent="0.3">
      <c r="A326" s="336" t="str">
        <f t="shared" ca="1" si="4"/>
        <v>Our Values</v>
      </c>
      <c r="B326" s="337"/>
      <c r="C326" s="338" t="s">
        <v>1844</v>
      </c>
      <c r="D326" s="338" t="s">
        <v>1845</v>
      </c>
      <c r="E326" s="338" t="s">
        <v>1846</v>
      </c>
      <c r="F326" s="338" t="s">
        <v>1847</v>
      </c>
      <c r="G326" s="350"/>
    </row>
    <row r="327" spans="1:10" x14ac:dyDescent="0.3">
      <c r="A327" s="336" t="str">
        <f t="shared" ca="1" si="4"/>
        <v>Possible measures</v>
      </c>
      <c r="B327" s="337"/>
      <c r="C327" s="338" t="s">
        <v>37</v>
      </c>
      <c r="D327" s="338" t="s">
        <v>69</v>
      </c>
      <c r="E327" s="338" t="s">
        <v>1558</v>
      </c>
      <c r="F327" s="338" t="s">
        <v>973</v>
      </c>
      <c r="G327" s="350" t="s">
        <v>906</v>
      </c>
    </row>
    <row r="328" spans="1:10" x14ac:dyDescent="0.3">
      <c r="A328" s="336" t="str">
        <f t="shared" ref="A328:A391" ca="1" si="5">OFFSET($C328,0,$B$4-1)</f>
        <v>Risks</v>
      </c>
      <c r="B328" s="337"/>
      <c r="C328" s="338" t="s">
        <v>642</v>
      </c>
      <c r="D328" s="338" t="s">
        <v>641</v>
      </c>
      <c r="E328" s="338" t="s">
        <v>1706</v>
      </c>
      <c r="F328" s="338" t="s">
        <v>1111</v>
      </c>
      <c r="G328" s="350" t="s">
        <v>906</v>
      </c>
    </row>
    <row r="329" spans="1:10" s="345" customFormat="1" x14ac:dyDescent="0.3">
      <c r="A329" s="346" t="str">
        <f t="shared" ca="1" si="5"/>
        <v>S T R A T E G Y   M A P</v>
      </c>
      <c r="B329" s="347"/>
      <c r="C329" s="346" t="s">
        <v>501</v>
      </c>
      <c r="D329" s="346" t="s">
        <v>501</v>
      </c>
      <c r="E329" s="346" t="s">
        <v>501</v>
      </c>
      <c r="F329" s="346" t="s">
        <v>1181</v>
      </c>
      <c r="G329" s="359" t="s">
        <v>906</v>
      </c>
      <c r="J329" s="340"/>
    </row>
    <row r="330" spans="1:10" x14ac:dyDescent="0.3">
      <c r="A330" s="336" t="str">
        <f t="shared" ca="1" si="5"/>
        <v>Perspective</v>
      </c>
      <c r="B330" s="337"/>
      <c r="C330" s="349" t="s">
        <v>55</v>
      </c>
      <c r="D330" s="349" t="s">
        <v>124</v>
      </c>
      <c r="E330" s="349" t="s">
        <v>124</v>
      </c>
      <c r="F330" s="349" t="s">
        <v>1112</v>
      </c>
      <c r="G330" s="350" t="s">
        <v>906</v>
      </c>
    </row>
    <row r="331" spans="1:10" x14ac:dyDescent="0.3">
      <c r="A331" s="336" t="str">
        <f t="shared" ca="1" si="5"/>
        <v>Customers</v>
      </c>
      <c r="B331" s="337"/>
      <c r="C331" s="349" t="s">
        <v>17</v>
      </c>
      <c r="D331" s="349" t="s">
        <v>291</v>
      </c>
      <c r="E331" s="349" t="s">
        <v>1540</v>
      </c>
      <c r="F331" s="349" t="s">
        <v>941</v>
      </c>
      <c r="G331" s="350" t="s">
        <v>906</v>
      </c>
    </row>
    <row r="332" spans="1:10" x14ac:dyDescent="0.3">
      <c r="A332" s="336" t="str">
        <f t="shared" ca="1" si="5"/>
        <v>Finances</v>
      </c>
      <c r="B332" s="337"/>
      <c r="C332" s="349" t="s">
        <v>288</v>
      </c>
      <c r="D332" s="349" t="s">
        <v>292</v>
      </c>
      <c r="E332" s="349" t="s">
        <v>292</v>
      </c>
      <c r="F332" s="349" t="s">
        <v>1113</v>
      </c>
      <c r="G332" s="350" t="s">
        <v>906</v>
      </c>
    </row>
    <row r="333" spans="1:10" x14ac:dyDescent="0.3">
      <c r="A333" s="336" t="str">
        <f t="shared" ca="1" si="5"/>
        <v>Processes</v>
      </c>
      <c r="B333" s="337"/>
      <c r="C333" s="349" t="s">
        <v>289</v>
      </c>
      <c r="D333" s="349" t="s">
        <v>293</v>
      </c>
      <c r="E333" s="349" t="s">
        <v>1707</v>
      </c>
      <c r="F333" s="349" t="s">
        <v>1114</v>
      </c>
      <c r="G333" s="350" t="s">
        <v>906</v>
      </c>
    </row>
    <row r="334" spans="1:10" x14ac:dyDescent="0.3">
      <c r="A334" s="336" t="str">
        <f t="shared" ca="1" si="5"/>
        <v>Potential</v>
      </c>
      <c r="B334" s="337"/>
      <c r="C334" s="349" t="s">
        <v>290</v>
      </c>
      <c r="D334" s="349" t="s">
        <v>294</v>
      </c>
      <c r="E334" s="349" t="s">
        <v>1526</v>
      </c>
      <c r="F334" s="349" t="s">
        <v>290</v>
      </c>
      <c r="G334" s="350" t="s">
        <v>906</v>
      </c>
    </row>
    <row r="335" spans="1:10" x14ac:dyDescent="0.3">
      <c r="A335" s="336" t="str">
        <f t="shared" ca="1" si="5"/>
        <v>No.</v>
      </c>
      <c r="B335" s="337"/>
      <c r="C335" s="349" t="s">
        <v>0</v>
      </c>
      <c r="D335" s="349" t="s">
        <v>61</v>
      </c>
      <c r="E335" s="349" t="s">
        <v>61</v>
      </c>
      <c r="F335" s="349" t="s">
        <v>968</v>
      </c>
      <c r="G335" s="350" t="s">
        <v>906</v>
      </c>
    </row>
    <row r="336" spans="1:10" x14ac:dyDescent="0.3">
      <c r="A336" s="336" t="str">
        <f t="shared" ca="1" si="5"/>
        <v>Perspective</v>
      </c>
      <c r="B336" s="337"/>
      <c r="C336" s="349" t="s">
        <v>55</v>
      </c>
      <c r="D336" s="349" t="s">
        <v>124</v>
      </c>
      <c r="E336" s="349" t="s">
        <v>124</v>
      </c>
      <c r="F336" s="349" t="s">
        <v>1112</v>
      </c>
      <c r="G336" s="350" t="s">
        <v>906</v>
      </c>
    </row>
    <row r="337" spans="1:10" x14ac:dyDescent="0.3">
      <c r="A337" s="336" t="str">
        <f t="shared" ca="1" si="5"/>
        <v>No. dependence</v>
      </c>
      <c r="B337" s="337"/>
      <c r="C337" s="338" t="s">
        <v>125</v>
      </c>
      <c r="D337" s="338" t="s">
        <v>390</v>
      </c>
      <c r="E337" s="338" t="s">
        <v>1708</v>
      </c>
      <c r="F337" s="338" t="s">
        <v>1115</v>
      </c>
      <c r="G337" s="350" t="s">
        <v>906</v>
      </c>
    </row>
    <row r="338" spans="1:10" x14ac:dyDescent="0.3">
      <c r="A338" s="336" t="str">
        <f t="shared" ca="1" si="5"/>
        <v>Description</v>
      </c>
      <c r="B338" s="337"/>
      <c r="C338" s="349" t="s">
        <v>1</v>
      </c>
      <c r="D338" s="349" t="s">
        <v>78</v>
      </c>
      <c r="E338" s="349" t="s">
        <v>1709</v>
      </c>
      <c r="F338" s="349" t="s">
        <v>990</v>
      </c>
      <c r="G338" s="350" t="s">
        <v>906</v>
      </c>
    </row>
    <row r="339" spans="1:10" x14ac:dyDescent="0.3">
      <c r="A339" s="336" t="str">
        <f t="shared" ca="1" si="5"/>
        <v>Possible measures</v>
      </c>
      <c r="B339" s="337"/>
      <c r="C339" s="349" t="s">
        <v>37</v>
      </c>
      <c r="D339" s="349" t="s">
        <v>69</v>
      </c>
      <c r="E339" s="349" t="s">
        <v>1558</v>
      </c>
      <c r="F339" s="349" t="s">
        <v>973</v>
      </c>
      <c r="G339" s="350" t="s">
        <v>906</v>
      </c>
    </row>
    <row r="340" spans="1:10" x14ac:dyDescent="0.3">
      <c r="A340" s="336" t="str">
        <f t="shared" ca="1" si="5"/>
        <v>Influence</v>
      </c>
      <c r="B340" s="337"/>
      <c r="C340" s="349" t="s">
        <v>67</v>
      </c>
      <c r="D340" s="349" t="s">
        <v>68</v>
      </c>
      <c r="E340" s="349" t="s">
        <v>68</v>
      </c>
      <c r="F340" s="349" t="s">
        <v>1116</v>
      </c>
      <c r="G340" s="350" t="s">
        <v>906</v>
      </c>
    </row>
    <row r="341" spans="1:10" x14ac:dyDescent="0.3">
      <c r="A341" s="336" t="str">
        <f t="shared" ca="1" si="5"/>
        <v>Possible measures</v>
      </c>
      <c r="B341" s="337"/>
      <c r="C341" s="349" t="s">
        <v>37</v>
      </c>
      <c r="D341" s="349" t="s">
        <v>69</v>
      </c>
      <c r="E341" s="349" t="s">
        <v>1558</v>
      </c>
      <c r="F341" s="349" t="s">
        <v>973</v>
      </c>
      <c r="G341" s="350" t="s">
        <v>906</v>
      </c>
    </row>
    <row r="342" spans="1:10" x14ac:dyDescent="0.3">
      <c r="A342" s="336" t="str">
        <f t="shared" ca="1" si="5"/>
        <v>Status</v>
      </c>
      <c r="B342" s="337"/>
      <c r="C342" s="349" t="s">
        <v>2</v>
      </c>
      <c r="D342" s="349" t="s">
        <v>70</v>
      </c>
      <c r="E342" s="349" t="s">
        <v>2</v>
      </c>
      <c r="F342" s="349" t="s">
        <v>974</v>
      </c>
      <c r="G342" s="350" t="s">
        <v>906</v>
      </c>
    </row>
    <row r="343" spans="1:10" s="345" customFormat="1" x14ac:dyDescent="0.3">
      <c r="A343" s="346" t="str">
        <f t="shared" ca="1" si="5"/>
        <v>T H E   B U S I N E S S    M O D E L   C A N V A S</v>
      </c>
      <c r="B343" s="347"/>
      <c r="C343" s="346" t="s">
        <v>503</v>
      </c>
      <c r="D343" s="346" t="s">
        <v>502</v>
      </c>
      <c r="E343" s="346" t="s">
        <v>1182</v>
      </c>
      <c r="F343" s="346" t="s">
        <v>1182</v>
      </c>
      <c r="G343" s="359" t="s">
        <v>906</v>
      </c>
      <c r="J343" s="340"/>
    </row>
    <row r="344" spans="1:10" x14ac:dyDescent="0.3">
      <c r="A344" s="336" t="str">
        <f t="shared" ca="1" si="5"/>
        <v>Developed for:</v>
      </c>
      <c r="B344" s="337"/>
      <c r="C344" s="349" t="s">
        <v>127</v>
      </c>
      <c r="D344" s="349" t="s">
        <v>126</v>
      </c>
      <c r="E344" s="349" t="s">
        <v>1710</v>
      </c>
      <c r="F344" s="349" t="s">
        <v>1117</v>
      </c>
      <c r="G344" s="350" t="s">
        <v>906</v>
      </c>
    </row>
    <row r="345" spans="1:10" x14ac:dyDescent="0.3">
      <c r="A345" s="336" t="str">
        <f t="shared" ca="1" si="5"/>
        <v>Developed by:</v>
      </c>
      <c r="B345" s="337"/>
      <c r="C345" s="338" t="s">
        <v>518</v>
      </c>
      <c r="D345" s="338" t="s">
        <v>128</v>
      </c>
      <c r="E345" s="338" t="s">
        <v>1711</v>
      </c>
      <c r="F345" s="338" t="s">
        <v>1118</v>
      </c>
      <c r="G345" s="350" t="s">
        <v>906</v>
      </c>
    </row>
    <row r="346" spans="1:10" x14ac:dyDescent="0.3">
      <c r="A346" s="336" t="str">
        <f t="shared" ca="1" si="5"/>
        <v>Updated on:</v>
      </c>
      <c r="B346" s="337"/>
      <c r="C346" s="349" t="s">
        <v>129</v>
      </c>
      <c r="D346" s="349" t="s">
        <v>405</v>
      </c>
      <c r="E346" s="349" t="s">
        <v>1712</v>
      </c>
      <c r="F346" s="349" t="s">
        <v>1119</v>
      </c>
      <c r="G346" s="350" t="s">
        <v>906</v>
      </c>
    </row>
    <row r="347" spans="1:10" x14ac:dyDescent="0.3">
      <c r="A347" s="336" t="str">
        <f t="shared" ca="1" si="5"/>
        <v>What do you offer customers?</v>
      </c>
      <c r="B347" s="337"/>
      <c r="C347" s="349" t="s">
        <v>297</v>
      </c>
      <c r="D347" s="349" t="s">
        <v>311</v>
      </c>
      <c r="E347" s="349" t="s">
        <v>1713</v>
      </c>
      <c r="F347" s="349" t="s">
        <v>1120</v>
      </c>
      <c r="G347" s="350" t="s">
        <v>906</v>
      </c>
    </row>
    <row r="348" spans="1:10" x14ac:dyDescent="0.3">
      <c r="A348" s="336" t="str">
        <f t="shared" ca="1" si="5"/>
        <v>Which products do you really request?</v>
      </c>
      <c r="B348" s="337"/>
      <c r="C348" s="349" t="s">
        <v>298</v>
      </c>
      <c r="D348" s="349" t="s">
        <v>406</v>
      </c>
      <c r="E348" s="349" t="s">
        <v>1714</v>
      </c>
      <c r="F348" s="349" t="s">
        <v>1121</v>
      </c>
      <c r="G348" s="350" t="s">
        <v>906</v>
      </c>
    </row>
    <row r="349" spans="1:10" x14ac:dyDescent="0.3">
      <c r="A349" s="336" t="str">
        <f t="shared" ca="1" si="5"/>
        <v>Are you interested?</v>
      </c>
      <c r="B349" s="337"/>
      <c r="C349" s="349" t="s">
        <v>299</v>
      </c>
      <c r="D349" s="349" t="s">
        <v>312</v>
      </c>
      <c r="E349" s="349" t="s">
        <v>1715</v>
      </c>
      <c r="F349" s="349" t="s">
        <v>1122</v>
      </c>
      <c r="G349" s="350" t="s">
        <v>906</v>
      </c>
    </row>
    <row r="350" spans="1:10" ht="43.2" x14ac:dyDescent="0.3">
      <c r="A350" s="336" t="str">
        <f t="shared" ca="1" si="5"/>
        <v>What relationships will you establish with the individual customer segments? Personal? Virtual? Reserved? etc.</v>
      </c>
      <c r="B350" s="337"/>
      <c r="C350" s="338" t="s">
        <v>407</v>
      </c>
      <c r="D350" s="338" t="s">
        <v>408</v>
      </c>
      <c r="E350" s="338" t="s">
        <v>1716</v>
      </c>
      <c r="F350" s="338" t="s">
        <v>1123</v>
      </c>
      <c r="G350" s="350" t="s">
        <v>906</v>
      </c>
    </row>
    <row r="351" spans="1:10" x14ac:dyDescent="0.3">
      <c r="A351" s="336" t="str">
        <f t="shared" ca="1" si="5"/>
        <v xml:space="preserve"> </v>
      </c>
      <c r="B351" s="337"/>
      <c r="C351" s="338"/>
      <c r="D351" s="338"/>
      <c r="E351" s="338" t="s">
        <v>1124</v>
      </c>
      <c r="F351" s="338" t="s">
        <v>1124</v>
      </c>
      <c r="G351" s="350" t="s">
        <v>906</v>
      </c>
    </row>
    <row r="352" spans="1:10" x14ac:dyDescent="0.3">
      <c r="A352" s="336" t="str">
        <f t="shared" ca="1" si="5"/>
        <v xml:space="preserve"> </v>
      </c>
      <c r="B352" s="337"/>
      <c r="C352" s="349"/>
      <c r="D352" s="349"/>
      <c r="E352" s="349" t="s">
        <v>1124</v>
      </c>
      <c r="F352" s="349" t="s">
        <v>1124</v>
      </c>
      <c r="G352" s="350" t="s">
        <v>906</v>
      </c>
    </row>
    <row r="353" spans="1:7" x14ac:dyDescent="0.3">
      <c r="A353" s="336" t="str">
        <f t="shared" ca="1" si="5"/>
        <v>How do you reach the customer?</v>
      </c>
      <c r="B353" s="337"/>
      <c r="C353" s="349" t="s">
        <v>300</v>
      </c>
      <c r="D353" s="349" t="s">
        <v>409</v>
      </c>
      <c r="E353" s="338" t="s">
        <v>1773</v>
      </c>
      <c r="F353" s="349" t="s">
        <v>1125</v>
      </c>
      <c r="G353" s="350" t="s">
        <v>906</v>
      </c>
    </row>
    <row r="354" spans="1:7" x14ac:dyDescent="0.3">
      <c r="A354" s="336" t="str">
        <f t="shared" ca="1" si="5"/>
        <v>Who are the most important customers?</v>
      </c>
      <c r="B354" s="337"/>
      <c r="C354" s="338" t="s">
        <v>1840</v>
      </c>
      <c r="D354" s="338" t="s">
        <v>1841</v>
      </c>
      <c r="E354" s="338" t="s">
        <v>1842</v>
      </c>
      <c r="F354" s="338" t="s">
        <v>1843</v>
      </c>
      <c r="G354" s="350" t="s">
        <v>906</v>
      </c>
    </row>
    <row r="355" spans="1:7" x14ac:dyDescent="0.3">
      <c r="A355" s="336" t="str">
        <f t="shared" ca="1" si="5"/>
        <v>What are their requirements?</v>
      </c>
      <c r="B355" s="337"/>
      <c r="C355" s="349" t="s">
        <v>301</v>
      </c>
      <c r="D355" s="349" t="s">
        <v>313</v>
      </c>
      <c r="E355" s="349" t="s">
        <v>1717</v>
      </c>
      <c r="F355" s="349" t="s">
        <v>1126</v>
      </c>
      <c r="G355" s="350" t="s">
        <v>906</v>
      </c>
    </row>
    <row r="356" spans="1:7" ht="43.2" x14ac:dyDescent="0.3">
      <c r="A356" s="336" t="str">
        <f t="shared" ca="1" si="5"/>
        <v>How much are customers prepared to pay? How does the customer wish to pay? How will revenues be generated?</v>
      </c>
      <c r="B356" s="337"/>
      <c r="C356" s="349" t="s">
        <v>302</v>
      </c>
      <c r="D356" s="349" t="s">
        <v>314</v>
      </c>
      <c r="E356" s="349" t="s">
        <v>1718</v>
      </c>
      <c r="F356" s="349" t="s">
        <v>1127</v>
      </c>
      <c r="G356" s="350" t="s">
        <v>906</v>
      </c>
    </row>
    <row r="357" spans="1:7" x14ac:dyDescent="0.3">
      <c r="A357" s="336" t="str">
        <f t="shared" ca="1" si="5"/>
        <v>How do customers wish deliveries to be effected?</v>
      </c>
      <c r="B357" s="337"/>
      <c r="C357" s="349" t="s">
        <v>303</v>
      </c>
      <c r="D357" s="349" t="s">
        <v>410</v>
      </c>
      <c r="E357" s="349" t="s">
        <v>1719</v>
      </c>
      <c r="F357" s="349" t="s">
        <v>1128</v>
      </c>
      <c r="G357" s="350" t="s">
        <v>906</v>
      </c>
    </row>
    <row r="358" spans="1:7" x14ac:dyDescent="0.3">
      <c r="A358" s="336" t="str">
        <f t="shared" ca="1" si="5"/>
        <v>Which distribution channels?</v>
      </c>
      <c r="B358" s="337"/>
      <c r="C358" s="349" t="s">
        <v>304</v>
      </c>
      <c r="D358" s="349" t="s">
        <v>315</v>
      </c>
      <c r="E358" s="349" t="s">
        <v>1720</v>
      </c>
      <c r="F358" s="349" t="s">
        <v>1129</v>
      </c>
      <c r="G358" s="350" t="s">
        <v>906</v>
      </c>
    </row>
    <row r="359" spans="1:7" x14ac:dyDescent="0.3">
      <c r="A359" s="336" t="str">
        <f t="shared" ca="1" si="5"/>
        <v>Which core competences are necessary?</v>
      </c>
      <c r="B359" s="337"/>
      <c r="C359" s="349" t="s">
        <v>305</v>
      </c>
      <c r="D359" s="349" t="s">
        <v>316</v>
      </c>
      <c r="E359" s="349" t="s">
        <v>1721</v>
      </c>
      <c r="F359" s="349" t="s">
        <v>1130</v>
      </c>
      <c r="G359" s="350" t="s">
        <v>906</v>
      </c>
    </row>
    <row r="360" spans="1:7" x14ac:dyDescent="0.3">
      <c r="A360" s="336" t="str">
        <f t="shared" ca="1" si="5"/>
        <v>Which resources are essential?</v>
      </c>
      <c r="B360" s="337"/>
      <c r="C360" s="349" t="s">
        <v>306</v>
      </c>
      <c r="D360" s="349" t="s">
        <v>317</v>
      </c>
      <c r="E360" s="349" t="s">
        <v>1722</v>
      </c>
      <c r="F360" s="349" t="s">
        <v>1131</v>
      </c>
      <c r="G360" s="350" t="s">
        <v>906</v>
      </c>
    </row>
    <row r="361" spans="1:7" x14ac:dyDescent="0.3">
      <c r="A361" s="336" t="str">
        <f t="shared" ca="1" si="5"/>
        <v>Which "trumps" do I hold?</v>
      </c>
      <c r="B361" s="337"/>
      <c r="C361" s="349" t="s">
        <v>307</v>
      </c>
      <c r="D361" s="349" t="s">
        <v>318</v>
      </c>
      <c r="E361" s="349" t="s">
        <v>1723</v>
      </c>
      <c r="F361" s="349" t="s">
        <v>1132</v>
      </c>
      <c r="G361" s="350" t="s">
        <v>906</v>
      </c>
    </row>
    <row r="362" spans="1:7" ht="28.8" x14ac:dyDescent="0.3">
      <c r="A362" s="336" t="str">
        <f t="shared" ca="1" si="5"/>
        <v>Which partners and suppliers offer me added value?</v>
      </c>
      <c r="B362" s="337"/>
      <c r="C362" s="338" t="s">
        <v>411</v>
      </c>
      <c r="D362" s="338" t="s">
        <v>412</v>
      </c>
      <c r="E362" s="338" t="s">
        <v>1724</v>
      </c>
      <c r="F362" s="338" t="s">
        <v>1133</v>
      </c>
      <c r="G362" s="350" t="s">
        <v>906</v>
      </c>
    </row>
    <row r="363" spans="1:7" x14ac:dyDescent="0.3">
      <c r="A363" s="336" t="str">
        <f t="shared" ca="1" si="5"/>
        <v xml:space="preserve"> </v>
      </c>
      <c r="B363" s="337"/>
      <c r="C363" s="349"/>
      <c r="D363" s="349"/>
      <c r="E363" s="349" t="s">
        <v>1124</v>
      </c>
      <c r="F363" s="349" t="s">
        <v>1124</v>
      </c>
      <c r="G363" s="350" t="s">
        <v>906</v>
      </c>
    </row>
    <row r="364" spans="1:7" x14ac:dyDescent="0.3">
      <c r="A364" s="336" t="str">
        <f t="shared" ca="1" si="5"/>
        <v>Who do I depend on?</v>
      </c>
      <c r="B364" s="337"/>
      <c r="C364" s="338" t="s">
        <v>413</v>
      </c>
      <c r="D364" s="338" t="s">
        <v>319</v>
      </c>
      <c r="E364" s="338" t="s">
        <v>1725</v>
      </c>
      <c r="F364" s="338" t="s">
        <v>1134</v>
      </c>
      <c r="G364" s="350" t="s">
        <v>906</v>
      </c>
    </row>
    <row r="365" spans="1:7" ht="28.8" x14ac:dyDescent="0.3">
      <c r="A365" s="336" t="str">
        <f t="shared" ca="1" si="5"/>
        <v>What cost structure is there? Which core elements cause the highest costs?</v>
      </c>
      <c r="B365" s="337"/>
      <c r="C365" s="349" t="s">
        <v>295</v>
      </c>
      <c r="D365" s="349" t="s">
        <v>296</v>
      </c>
      <c r="E365" s="349" t="s">
        <v>1726</v>
      </c>
      <c r="F365" s="349" t="s">
        <v>1135</v>
      </c>
      <c r="G365" s="350" t="s">
        <v>906</v>
      </c>
    </row>
    <row r="366" spans="1:7" x14ac:dyDescent="0.3">
      <c r="A366" s="336" t="str">
        <f t="shared" ca="1" si="5"/>
        <v>What are my core activities?</v>
      </c>
      <c r="B366" s="337"/>
      <c r="C366" s="349" t="s">
        <v>308</v>
      </c>
      <c r="D366" s="349" t="s">
        <v>320</v>
      </c>
      <c r="E366" s="349" t="s">
        <v>1727</v>
      </c>
      <c r="F366" s="349" t="s">
        <v>1136</v>
      </c>
      <c r="G366" s="350" t="s">
        <v>906</v>
      </c>
    </row>
    <row r="367" spans="1:7" x14ac:dyDescent="0.3">
      <c r="A367" s="336" t="str">
        <f t="shared" ca="1" si="5"/>
        <v>Which expertise do I need?</v>
      </c>
      <c r="B367" s="337"/>
      <c r="C367" s="349" t="s">
        <v>309</v>
      </c>
      <c r="D367" s="349" t="s">
        <v>321</v>
      </c>
      <c r="E367" s="349" t="s">
        <v>1728</v>
      </c>
      <c r="F367" s="349" t="s">
        <v>1137</v>
      </c>
      <c r="G367" s="350" t="s">
        <v>906</v>
      </c>
    </row>
    <row r="368" spans="1:7" x14ac:dyDescent="0.3">
      <c r="A368" s="336" t="str">
        <f t="shared" ca="1" si="5"/>
        <v>What is indispensable?</v>
      </c>
      <c r="B368" s="337"/>
      <c r="C368" s="349" t="s">
        <v>310</v>
      </c>
      <c r="D368" s="349" t="s">
        <v>322</v>
      </c>
      <c r="E368" s="349" t="s">
        <v>1729</v>
      </c>
      <c r="F368" s="349" t="s">
        <v>1138</v>
      </c>
      <c r="G368" s="350" t="s">
        <v>906</v>
      </c>
    </row>
    <row r="369" spans="1:10" x14ac:dyDescent="0.3">
      <c r="A369" s="336">
        <f t="shared" ca="1" si="5"/>
        <v>0</v>
      </c>
      <c r="B369" s="337"/>
      <c r="C369" s="349"/>
      <c r="D369" s="349"/>
      <c r="E369" s="349"/>
      <c r="F369" s="349" t="s">
        <v>1124</v>
      </c>
      <c r="G369" s="350" t="s">
        <v>906</v>
      </c>
    </row>
    <row r="370" spans="1:10" s="345" customFormat="1" ht="22.8" x14ac:dyDescent="0.3">
      <c r="A370" s="346" t="str">
        <f t="shared" ca="1" si="5"/>
        <v>P R O D U C T S   &amp;   S E R V I C E S</v>
      </c>
      <c r="B370" s="347"/>
      <c r="C370" s="346" t="s">
        <v>504</v>
      </c>
      <c r="D370" s="346" t="s">
        <v>523</v>
      </c>
      <c r="E370" s="346" t="s">
        <v>1730</v>
      </c>
      <c r="F370" s="346" t="s">
        <v>1183</v>
      </c>
      <c r="G370" s="359" t="s">
        <v>906</v>
      </c>
      <c r="J370" s="340"/>
    </row>
    <row r="371" spans="1:10" x14ac:dyDescent="0.3">
      <c r="A371" s="336" t="str">
        <f t="shared" ca="1" si="5"/>
        <v>Product/Service</v>
      </c>
      <c r="B371" s="337"/>
      <c r="C371" s="338" t="s">
        <v>511</v>
      </c>
      <c r="D371" s="338" t="s">
        <v>524</v>
      </c>
      <c r="E371" s="338" t="s">
        <v>1731</v>
      </c>
      <c r="F371" s="338" t="s">
        <v>1139</v>
      </c>
      <c r="G371" s="350" t="s">
        <v>906</v>
      </c>
    </row>
    <row r="372" spans="1:10" x14ac:dyDescent="0.3">
      <c r="A372" s="336" t="str">
        <f t="shared" ca="1" si="5"/>
        <v>Demand for the product</v>
      </c>
      <c r="B372" s="337"/>
      <c r="C372" s="338" t="s">
        <v>419</v>
      </c>
      <c r="D372" s="338" t="s">
        <v>420</v>
      </c>
      <c r="E372" s="338" t="s">
        <v>1732</v>
      </c>
      <c r="F372" s="338" t="s">
        <v>1140</v>
      </c>
      <c r="G372" s="350" t="s">
        <v>906</v>
      </c>
    </row>
    <row r="373" spans="1:10" x14ac:dyDescent="0.3">
      <c r="A373" s="336" t="str">
        <f t="shared" ca="1" si="5"/>
        <v>Unique selling proposition (USP)</v>
      </c>
      <c r="B373" s="337"/>
      <c r="C373" s="338" t="s">
        <v>421</v>
      </c>
      <c r="D373" s="338" t="s">
        <v>422</v>
      </c>
      <c r="E373" s="338" t="s">
        <v>1733</v>
      </c>
      <c r="F373" s="338" t="s">
        <v>1141</v>
      </c>
      <c r="G373" s="350" t="s">
        <v>906</v>
      </c>
    </row>
    <row r="374" spans="1:10" x14ac:dyDescent="0.3">
      <c r="A374" s="336" t="str">
        <f t="shared" ca="1" si="5"/>
        <v>USP</v>
      </c>
      <c r="B374" s="337"/>
      <c r="C374" s="338" t="s">
        <v>423</v>
      </c>
      <c r="D374" s="338" t="s">
        <v>423</v>
      </c>
      <c r="E374" s="338" t="s">
        <v>423</v>
      </c>
      <c r="F374" s="338" t="s">
        <v>423</v>
      </c>
      <c r="G374" s="350" t="s">
        <v>906</v>
      </c>
    </row>
    <row r="375" spans="1:10" x14ac:dyDescent="0.3">
      <c r="A375" s="336" t="str">
        <f t="shared" ca="1" si="5"/>
        <v>Demand</v>
      </c>
      <c r="B375" s="337"/>
      <c r="C375" s="338" t="s">
        <v>424</v>
      </c>
      <c r="D375" s="338" t="s">
        <v>425</v>
      </c>
      <c r="E375" s="338" t="s">
        <v>1734</v>
      </c>
      <c r="F375" s="338" t="s">
        <v>1142</v>
      </c>
      <c r="G375" s="350" t="s">
        <v>906</v>
      </c>
    </row>
    <row r="376" spans="1:10" x14ac:dyDescent="0.3">
      <c r="A376" s="336" t="str">
        <f t="shared" ca="1" si="5"/>
        <v>Revenue</v>
      </c>
      <c r="B376" s="337"/>
      <c r="C376" s="338" t="s">
        <v>16</v>
      </c>
      <c r="D376" s="338" t="s">
        <v>426</v>
      </c>
      <c r="E376" s="338" t="s">
        <v>1583</v>
      </c>
      <c r="F376" s="338" t="s">
        <v>995</v>
      </c>
      <c r="G376" s="350" t="s">
        <v>906</v>
      </c>
    </row>
    <row r="377" spans="1:10" x14ac:dyDescent="0.3">
      <c r="A377" s="336">
        <f t="shared" ca="1" si="5"/>
        <v>0</v>
      </c>
      <c r="B377" s="337"/>
      <c r="C377" s="349"/>
      <c r="D377" s="349"/>
      <c r="E377" s="349"/>
      <c r="F377" s="349" t="s">
        <v>1124</v>
      </c>
      <c r="G377" s="350" t="s">
        <v>906</v>
      </c>
    </row>
    <row r="378" spans="1:10" s="345" customFormat="1" x14ac:dyDescent="0.3">
      <c r="A378" s="346" t="str">
        <f t="shared" ca="1" si="5"/>
        <v xml:space="preserve"> C L I E N T   S E G M E N T A T I O N</v>
      </c>
      <c r="B378" s="347"/>
      <c r="C378" s="346" t="s">
        <v>506</v>
      </c>
      <c r="D378" s="346" t="s">
        <v>505</v>
      </c>
      <c r="E378" s="346" t="s">
        <v>1735</v>
      </c>
      <c r="F378" s="346" t="s">
        <v>1184</v>
      </c>
      <c r="G378" s="359" t="s">
        <v>906</v>
      </c>
      <c r="J378" s="340"/>
    </row>
    <row r="379" spans="1:10" x14ac:dyDescent="0.3">
      <c r="A379" s="336" t="str">
        <f t="shared" ca="1" si="5"/>
        <v>Profitability</v>
      </c>
      <c r="B379" s="337"/>
      <c r="C379" s="338" t="s">
        <v>427</v>
      </c>
      <c r="D379" s="338" t="s">
        <v>428</v>
      </c>
      <c r="E379" s="338" t="s">
        <v>1736</v>
      </c>
      <c r="F379" s="338" t="s">
        <v>1143</v>
      </c>
      <c r="G379" s="350" t="s">
        <v>906</v>
      </c>
    </row>
    <row r="380" spans="1:10" x14ac:dyDescent="0.3">
      <c r="A380" s="336" t="str">
        <f t="shared" ca="1" si="5"/>
        <v>Loyalty/Commitment</v>
      </c>
      <c r="B380" s="337"/>
      <c r="C380" s="338" t="s">
        <v>429</v>
      </c>
      <c r="D380" s="338" t="s">
        <v>438</v>
      </c>
      <c r="E380" s="338" t="s">
        <v>1737</v>
      </c>
      <c r="F380" s="338" t="s">
        <v>1144</v>
      </c>
      <c r="G380" s="350" t="s">
        <v>906</v>
      </c>
    </row>
    <row r="381" spans="1:10" x14ac:dyDescent="0.3">
      <c r="A381" s="336" t="str">
        <f t="shared" ca="1" si="5"/>
        <v>Highly profitable but always prepared to change</v>
      </c>
      <c r="B381" s="337"/>
      <c r="C381" s="338" t="s">
        <v>430</v>
      </c>
      <c r="D381" s="338" t="s">
        <v>431</v>
      </c>
      <c r="E381" s="338" t="s">
        <v>1738</v>
      </c>
      <c r="F381" s="338" t="s">
        <v>1145</v>
      </c>
      <c r="G381" s="350" t="s">
        <v>906</v>
      </c>
    </row>
    <row r="382" spans="1:10" x14ac:dyDescent="0.3">
      <c r="A382" s="336" t="str">
        <f t="shared" ca="1" si="5"/>
        <v>Highly profitable and very loyal customers</v>
      </c>
      <c r="B382" s="337"/>
      <c r="C382" s="338" t="s">
        <v>432</v>
      </c>
      <c r="D382" s="338" t="s">
        <v>433</v>
      </c>
      <c r="E382" s="338" t="s">
        <v>1739</v>
      </c>
      <c r="F382" s="338" t="s">
        <v>1146</v>
      </c>
      <c r="G382" s="350" t="s">
        <v>906</v>
      </c>
    </row>
    <row r="383" spans="1:10" x14ac:dyDescent="0.3">
      <c r="A383" s="336" t="str">
        <f t="shared" ca="1" si="5"/>
        <v>Very low profitability and loyalty</v>
      </c>
      <c r="B383" s="337"/>
      <c r="C383" s="338" t="s">
        <v>434</v>
      </c>
      <c r="D383" s="338" t="s">
        <v>437</v>
      </c>
      <c r="E383" s="338" t="s">
        <v>1740</v>
      </c>
      <c r="F383" s="338" t="s">
        <v>1147</v>
      </c>
      <c r="G383" s="350" t="s">
        <v>906</v>
      </c>
    </row>
    <row r="384" spans="1:10" x14ac:dyDescent="0.3">
      <c r="A384" s="336" t="str">
        <f t="shared" ca="1" si="5"/>
        <v>Low profitability but strong loyalty</v>
      </c>
      <c r="B384" s="337"/>
      <c r="C384" s="338" t="s">
        <v>435</v>
      </c>
      <c r="D384" s="338" t="s">
        <v>436</v>
      </c>
      <c r="E384" s="338" t="s">
        <v>1741</v>
      </c>
      <c r="F384" s="338" t="s">
        <v>1148</v>
      </c>
      <c r="G384" s="350" t="s">
        <v>906</v>
      </c>
    </row>
    <row r="385" spans="1:10" x14ac:dyDescent="0.3">
      <c r="A385" s="336" t="str">
        <f t="shared" ca="1" si="5"/>
        <v>Customer</v>
      </c>
      <c r="B385" s="337"/>
      <c r="C385" s="338" t="s">
        <v>439</v>
      </c>
      <c r="D385" s="338" t="s">
        <v>440</v>
      </c>
      <c r="E385" s="338" t="s">
        <v>1742</v>
      </c>
      <c r="F385" s="338" t="s">
        <v>1149</v>
      </c>
      <c r="G385" s="350" t="s">
        <v>906</v>
      </c>
    </row>
    <row r="386" spans="1:10" x14ac:dyDescent="0.3">
      <c r="A386" s="336" t="str">
        <f t="shared" ca="1" si="5"/>
        <v>Loyalty</v>
      </c>
      <c r="B386" s="337"/>
      <c r="C386" s="338" t="s">
        <v>441</v>
      </c>
      <c r="D386" s="338" t="s">
        <v>442</v>
      </c>
      <c r="E386" s="338" t="s">
        <v>1743</v>
      </c>
      <c r="F386" s="338" t="s">
        <v>1150</v>
      </c>
      <c r="G386" s="350" t="s">
        <v>906</v>
      </c>
    </row>
    <row r="387" spans="1:10" x14ac:dyDescent="0.3">
      <c r="A387" s="336" t="str">
        <f t="shared" ca="1" si="5"/>
        <v>Profitability</v>
      </c>
      <c r="B387" s="337"/>
      <c r="C387" s="338" t="s">
        <v>443</v>
      </c>
      <c r="D387" s="338" t="s">
        <v>428</v>
      </c>
      <c r="E387" s="338" t="s">
        <v>1736</v>
      </c>
      <c r="F387" s="338" t="s">
        <v>1143</v>
      </c>
      <c r="G387" s="350" t="s">
        <v>906</v>
      </c>
    </row>
    <row r="388" spans="1:10" x14ac:dyDescent="0.3">
      <c r="A388" s="336" t="str">
        <f t="shared" ca="1" si="5"/>
        <v xml:space="preserve">Customer ABC </v>
      </c>
      <c r="B388" s="337"/>
      <c r="C388" s="338" t="s">
        <v>444</v>
      </c>
      <c r="D388" s="338" t="s">
        <v>445</v>
      </c>
      <c r="E388" s="338" t="s">
        <v>1744</v>
      </c>
      <c r="F388" s="338" t="s">
        <v>1151</v>
      </c>
      <c r="G388" s="350" t="s">
        <v>906</v>
      </c>
    </row>
    <row r="389" spans="1:10" x14ac:dyDescent="0.3">
      <c r="A389" s="336" t="str">
        <f t="shared" ca="1" si="5"/>
        <v>Requested client relation?</v>
      </c>
      <c r="B389" s="337"/>
      <c r="C389" s="338" t="s">
        <v>468</v>
      </c>
      <c r="D389" s="338" t="s">
        <v>470</v>
      </c>
      <c r="E389" s="338" t="s">
        <v>1745</v>
      </c>
      <c r="F389" s="338" t="s">
        <v>1152</v>
      </c>
      <c r="G389" s="350" t="s">
        <v>906</v>
      </c>
    </row>
    <row r="390" spans="1:10" x14ac:dyDescent="0.3">
      <c r="A390" s="336" t="str">
        <f t="shared" ca="1" si="5"/>
        <v>Possible measures</v>
      </c>
      <c r="B390" s="337"/>
      <c r="C390" s="338" t="s">
        <v>37</v>
      </c>
      <c r="D390" s="338" t="s">
        <v>447</v>
      </c>
      <c r="E390" s="338" t="s">
        <v>1558</v>
      </c>
      <c r="F390" s="338" t="s">
        <v>973</v>
      </c>
      <c r="G390" s="350" t="s">
        <v>906</v>
      </c>
    </row>
    <row r="391" spans="1:10" x14ac:dyDescent="0.3">
      <c r="A391" s="336" t="str">
        <f t="shared" ca="1" si="5"/>
        <v>How shall the customer be reached?</v>
      </c>
      <c r="B391" s="337"/>
      <c r="C391" s="338" t="s">
        <v>467</v>
      </c>
      <c r="D391" s="338" t="s">
        <v>469</v>
      </c>
      <c r="E391" s="338" t="s">
        <v>1746</v>
      </c>
      <c r="F391" s="338" t="s">
        <v>1153</v>
      </c>
      <c r="G391" s="350" t="s">
        <v>906</v>
      </c>
    </row>
    <row r="392" spans="1:10" x14ac:dyDescent="0.3">
      <c r="A392" s="336" t="str">
        <f t="shared" ref="A392:A421" ca="1" si="6">OFFSET($C392,0,$B$4-1)</f>
        <v>Distribution channels</v>
      </c>
      <c r="B392" s="337"/>
      <c r="C392" s="338" t="s">
        <v>471</v>
      </c>
      <c r="D392" s="338" t="s">
        <v>472</v>
      </c>
      <c r="E392" s="338" t="s">
        <v>1747</v>
      </c>
      <c r="F392" s="338" t="s">
        <v>1154</v>
      </c>
      <c r="G392" s="350" t="s">
        <v>906</v>
      </c>
    </row>
    <row r="393" spans="1:10" s="345" customFormat="1" x14ac:dyDescent="0.3">
      <c r="A393" s="382" t="str">
        <f t="shared" ca="1" si="6"/>
        <v>C L I E N T   R E L A T I O N S</v>
      </c>
      <c r="B393" s="347"/>
      <c r="C393" s="382" t="s">
        <v>643</v>
      </c>
      <c r="D393" s="382" t="s">
        <v>644</v>
      </c>
      <c r="E393" s="382" t="s">
        <v>1748</v>
      </c>
      <c r="F393" s="382" t="s">
        <v>1185</v>
      </c>
      <c r="G393" s="383" t="s">
        <v>906</v>
      </c>
      <c r="J393" s="340"/>
    </row>
    <row r="394" spans="1:10" s="345" customFormat="1" x14ac:dyDescent="0.3">
      <c r="A394" s="384" t="str">
        <f t="shared" ca="1" si="6"/>
        <v>D I S T R I B U T I O N   C H A N N E L S</v>
      </c>
      <c r="B394" s="347"/>
      <c r="C394" s="384" t="s">
        <v>645</v>
      </c>
      <c r="D394" s="384" t="s">
        <v>646</v>
      </c>
      <c r="E394" s="384" t="s">
        <v>1749</v>
      </c>
      <c r="F394" s="384" t="s">
        <v>1155</v>
      </c>
      <c r="G394" s="385" t="s">
        <v>906</v>
      </c>
      <c r="J394" s="340"/>
    </row>
    <row r="395" spans="1:10" x14ac:dyDescent="0.3">
      <c r="A395" s="336" t="str">
        <f t="shared" ca="1" si="6"/>
        <v>Products &amp; Services</v>
      </c>
      <c r="B395" s="337"/>
      <c r="C395" s="338" t="s">
        <v>418</v>
      </c>
      <c r="D395" s="338" t="s">
        <v>522</v>
      </c>
      <c r="E395" s="338" t="s">
        <v>1524</v>
      </c>
      <c r="F395" s="338" t="s">
        <v>939</v>
      </c>
      <c r="G395" s="350" t="s">
        <v>906</v>
      </c>
    </row>
    <row r="396" spans="1:10" s="345" customFormat="1" x14ac:dyDescent="0.3">
      <c r="A396" s="346" t="str">
        <f t="shared" ca="1" si="6"/>
        <v>M A R K E T   S E G M E N T A T I O N</v>
      </c>
      <c r="B396" s="347"/>
      <c r="C396" s="346" t="s">
        <v>564</v>
      </c>
      <c r="D396" s="346" t="s">
        <v>565</v>
      </c>
      <c r="E396" s="346" t="s">
        <v>1750</v>
      </c>
      <c r="F396" s="346" t="s">
        <v>1156</v>
      </c>
      <c r="G396" s="359" t="s">
        <v>906</v>
      </c>
      <c r="J396" s="340"/>
    </row>
    <row r="397" spans="1:10" x14ac:dyDescent="0.3">
      <c r="A397" s="336" t="str">
        <f t="shared" ca="1" si="6"/>
        <v>Segments</v>
      </c>
      <c r="B397" s="337"/>
      <c r="C397" s="338" t="s">
        <v>568</v>
      </c>
      <c r="D397" s="338" t="s">
        <v>909</v>
      </c>
      <c r="E397" s="338" t="s">
        <v>1751</v>
      </c>
      <c r="F397" s="338" t="s">
        <v>1157</v>
      </c>
      <c r="G397" s="350" t="s">
        <v>906</v>
      </c>
    </row>
    <row r="398" spans="1:10" x14ac:dyDescent="0.3">
      <c r="A398" s="336" t="str">
        <f t="shared" ca="1" si="6"/>
        <v>Customers</v>
      </c>
      <c r="B398" s="337"/>
      <c r="C398" s="338" t="s">
        <v>17</v>
      </c>
      <c r="D398" s="338" t="s">
        <v>291</v>
      </c>
      <c r="E398" s="338" t="s">
        <v>1540</v>
      </c>
      <c r="F398" s="338" t="s">
        <v>941</v>
      </c>
      <c r="G398" s="350" t="s">
        <v>906</v>
      </c>
    </row>
    <row r="399" spans="1:10" s="345" customFormat="1" ht="22.8" x14ac:dyDescent="0.3">
      <c r="A399" s="346" t="str">
        <f t="shared" ca="1" si="6"/>
        <v>S T R A T E G I C   B U S I N E S S   
U N I T S   (SBU)</v>
      </c>
      <c r="B399" s="347"/>
      <c r="C399" s="346" t="s">
        <v>573</v>
      </c>
      <c r="D399" s="346" t="s">
        <v>574</v>
      </c>
      <c r="E399" s="346" t="s">
        <v>1757</v>
      </c>
      <c r="F399" s="346" t="s">
        <v>1186</v>
      </c>
      <c r="G399" s="359" t="s">
        <v>906</v>
      </c>
      <c r="J399" s="340"/>
    </row>
    <row r="400" spans="1:10" x14ac:dyDescent="0.3">
      <c r="A400" s="336" t="str">
        <f t="shared" ca="1" si="6"/>
        <v xml:space="preserve">Strategic business units </v>
      </c>
      <c r="B400" s="337"/>
      <c r="C400" s="338" t="s">
        <v>571</v>
      </c>
      <c r="D400" s="338" t="s">
        <v>572</v>
      </c>
      <c r="E400" s="338" t="s">
        <v>1752</v>
      </c>
      <c r="F400" s="338" t="s">
        <v>1158</v>
      </c>
      <c r="G400" s="350" t="s">
        <v>906</v>
      </c>
    </row>
    <row r="401" spans="1:10" x14ac:dyDescent="0.3">
      <c r="A401" s="336" t="str">
        <f t="shared" ca="1" si="6"/>
        <v>SBU</v>
      </c>
      <c r="B401" s="337"/>
      <c r="C401" s="338" t="s">
        <v>575</v>
      </c>
      <c r="D401" s="338" t="s">
        <v>576</v>
      </c>
      <c r="E401" s="338" t="s">
        <v>1753</v>
      </c>
      <c r="F401" s="338" t="s">
        <v>1159</v>
      </c>
      <c r="G401" s="350" t="s">
        <v>906</v>
      </c>
    </row>
    <row r="402" spans="1:10" x14ac:dyDescent="0.3">
      <c r="A402" s="336" t="str">
        <f t="shared" ca="1" si="6"/>
        <v>Synergetic effects</v>
      </c>
      <c r="B402" s="337"/>
      <c r="C402" s="338" t="s">
        <v>577</v>
      </c>
      <c r="D402" s="338" t="s">
        <v>578</v>
      </c>
      <c r="E402" s="338" t="s">
        <v>1754</v>
      </c>
      <c r="F402" s="338" t="s">
        <v>1160</v>
      </c>
      <c r="G402" s="350" t="s">
        <v>906</v>
      </c>
    </row>
    <row r="403" spans="1:10" x14ac:dyDescent="0.3">
      <c r="A403" s="336" t="str">
        <f t="shared" ca="1" si="6"/>
        <v>Market segments</v>
      </c>
      <c r="B403" s="337"/>
      <c r="C403" s="338" t="s">
        <v>579</v>
      </c>
      <c r="D403" s="338" t="s">
        <v>910</v>
      </c>
      <c r="E403" s="338" t="s">
        <v>1755</v>
      </c>
      <c r="F403" s="338" t="s">
        <v>1161</v>
      </c>
      <c r="G403" s="350" t="s">
        <v>906</v>
      </c>
    </row>
    <row r="404" spans="1:10" x14ac:dyDescent="0.3">
      <c r="A404" s="336" t="str">
        <f t="shared" ca="1" si="6"/>
        <v>Independence</v>
      </c>
      <c r="B404" s="337"/>
      <c r="C404" s="338" t="s">
        <v>580</v>
      </c>
      <c r="D404" s="338" t="s">
        <v>581</v>
      </c>
      <c r="E404" s="338" t="s">
        <v>1756</v>
      </c>
      <c r="F404" s="338" t="s">
        <v>1162</v>
      </c>
      <c r="G404" s="350" t="s">
        <v>906</v>
      </c>
    </row>
    <row r="405" spans="1:10" s="345" customFormat="1" x14ac:dyDescent="0.3">
      <c r="A405" s="346" t="str">
        <f t="shared" ca="1" si="6"/>
        <v>S O U R C E S   O F   R E V E N U E</v>
      </c>
      <c r="B405" s="347"/>
      <c r="C405" s="346" t="s">
        <v>507</v>
      </c>
      <c r="D405" s="346" t="s">
        <v>508</v>
      </c>
      <c r="E405" s="346" t="s">
        <v>1758</v>
      </c>
      <c r="F405" s="346" t="s">
        <v>1187</v>
      </c>
      <c r="G405" s="359" t="s">
        <v>906</v>
      </c>
      <c r="J405" s="340"/>
    </row>
    <row r="406" spans="1:10" x14ac:dyDescent="0.3">
      <c r="A406" s="336" t="str">
        <f t="shared" ca="1" si="6"/>
        <v>Source of revenue</v>
      </c>
      <c r="B406" s="337"/>
      <c r="C406" s="338" t="s">
        <v>456</v>
      </c>
      <c r="D406" s="338" t="s">
        <v>457</v>
      </c>
      <c r="E406" s="338" t="s">
        <v>1759</v>
      </c>
      <c r="F406" s="338" t="s">
        <v>1163</v>
      </c>
      <c r="G406" s="350" t="s">
        <v>906</v>
      </c>
    </row>
    <row r="407" spans="1:10" x14ac:dyDescent="0.3">
      <c r="A407" s="336" t="str">
        <f t="shared" ca="1" si="6"/>
        <v>in %</v>
      </c>
      <c r="B407" s="337"/>
      <c r="C407" s="338" t="s">
        <v>458</v>
      </c>
      <c r="D407" s="338" t="s">
        <v>459</v>
      </c>
      <c r="E407" s="338" t="s">
        <v>458</v>
      </c>
      <c r="F407" s="338" t="s">
        <v>458</v>
      </c>
      <c r="G407" s="350" t="s">
        <v>906</v>
      </c>
    </row>
    <row r="408" spans="1:10" s="345" customFormat="1" x14ac:dyDescent="0.3">
      <c r="A408" s="346" t="str">
        <f t="shared" ca="1" si="6"/>
        <v>C O S T   S T R U C T U R E</v>
      </c>
      <c r="B408" s="347"/>
      <c r="C408" s="346" t="s">
        <v>509</v>
      </c>
      <c r="D408" s="346" t="s">
        <v>510</v>
      </c>
      <c r="E408" s="346" t="s">
        <v>1760</v>
      </c>
      <c r="F408" s="346" t="s">
        <v>1188</v>
      </c>
      <c r="G408" s="359" t="s">
        <v>906</v>
      </c>
      <c r="J408" s="340"/>
    </row>
    <row r="409" spans="1:10" x14ac:dyDescent="0.3">
      <c r="A409" s="336" t="str">
        <f t="shared" ca="1" si="6"/>
        <v>Cost units</v>
      </c>
      <c r="B409" s="337"/>
      <c r="C409" s="338" t="s">
        <v>451</v>
      </c>
      <c r="D409" s="338" t="s">
        <v>452</v>
      </c>
      <c r="E409" s="338" t="s">
        <v>1761</v>
      </c>
      <c r="F409" s="338" t="s">
        <v>1164</v>
      </c>
      <c r="G409" s="350" t="s">
        <v>906</v>
      </c>
    </row>
    <row r="410" spans="1:10" x14ac:dyDescent="0.3">
      <c r="A410" s="336" t="str">
        <f t="shared" ca="1" si="6"/>
        <v>in %</v>
      </c>
      <c r="B410" s="337"/>
      <c r="C410" s="338" t="s">
        <v>458</v>
      </c>
      <c r="D410" s="338" t="s">
        <v>459</v>
      </c>
      <c r="E410" s="338" t="s">
        <v>458</v>
      </c>
      <c r="F410" s="338" t="s">
        <v>458</v>
      </c>
      <c r="G410" s="350" t="s">
        <v>906</v>
      </c>
    </row>
    <row r="411" spans="1:10" x14ac:dyDescent="0.3">
      <c r="A411" s="336" t="str">
        <f t="shared" ca="1" si="6"/>
        <v>Influence-able?</v>
      </c>
      <c r="B411" s="337"/>
      <c r="C411" s="338" t="s">
        <v>454</v>
      </c>
      <c r="D411" s="338" t="s">
        <v>2039</v>
      </c>
      <c r="E411" s="338" t="s">
        <v>1762</v>
      </c>
      <c r="F411" s="338" t="s">
        <v>1165</v>
      </c>
      <c r="G411" s="350" t="s">
        <v>906</v>
      </c>
    </row>
    <row r="412" spans="1:10" s="345" customFormat="1" x14ac:dyDescent="0.3">
      <c r="A412" s="346" t="str">
        <f t="shared" ca="1" si="6"/>
        <v>C A N V A S :   S T R E N G T H   &amp;   W E A K N E S S E S</v>
      </c>
      <c r="B412" s="347"/>
      <c r="C412" s="346" t="s">
        <v>729</v>
      </c>
      <c r="D412" s="346" t="s">
        <v>730</v>
      </c>
      <c r="E412" s="346" t="s">
        <v>1353</v>
      </c>
      <c r="F412" s="346" t="s">
        <v>1424</v>
      </c>
      <c r="G412" s="359" t="s">
        <v>906</v>
      </c>
      <c r="J412" s="340"/>
    </row>
    <row r="413" spans="1:10" x14ac:dyDescent="0.3">
      <c r="A413" s="336" t="str">
        <f t="shared" ca="1" si="6"/>
        <v>totally applies</v>
      </c>
      <c r="B413" s="337"/>
      <c r="C413" s="338" t="s">
        <v>647</v>
      </c>
      <c r="D413" s="338" t="s">
        <v>649</v>
      </c>
      <c r="E413" s="338" t="s">
        <v>1765</v>
      </c>
      <c r="F413" s="338" t="s">
        <v>1377</v>
      </c>
      <c r="G413" s="350" t="s">
        <v>906</v>
      </c>
    </row>
    <row r="414" spans="1:10" x14ac:dyDescent="0.3">
      <c r="A414" s="336" t="str">
        <f t="shared" ca="1" si="6"/>
        <v>rather applies</v>
      </c>
      <c r="B414" s="337"/>
      <c r="C414" s="338" t="s">
        <v>653</v>
      </c>
      <c r="D414" s="338" t="s">
        <v>655</v>
      </c>
      <c r="E414" s="338" t="s">
        <v>1763</v>
      </c>
      <c r="F414" s="338" t="s">
        <v>1378</v>
      </c>
      <c r="G414" s="350" t="s">
        <v>906</v>
      </c>
    </row>
    <row r="415" spans="1:10" x14ac:dyDescent="0.3">
      <c r="A415" s="336" t="str">
        <f t="shared" ca="1" si="6"/>
        <v>partially applies</v>
      </c>
      <c r="B415" s="337"/>
      <c r="C415" s="338" t="s">
        <v>648</v>
      </c>
      <c r="D415" s="338" t="s">
        <v>650</v>
      </c>
      <c r="E415" s="338" t="s">
        <v>1764</v>
      </c>
      <c r="F415" s="338" t="s">
        <v>1379</v>
      </c>
      <c r="G415" s="350" t="s">
        <v>906</v>
      </c>
    </row>
    <row r="416" spans="1:10" x14ac:dyDescent="0.3">
      <c r="A416" s="336" t="str">
        <f t="shared" ca="1" si="6"/>
        <v>rather doesn't applies</v>
      </c>
      <c r="B416" s="337"/>
      <c r="C416" s="338" t="s">
        <v>654</v>
      </c>
      <c r="D416" s="338" t="s">
        <v>656</v>
      </c>
      <c r="E416" s="338" t="s">
        <v>1767</v>
      </c>
      <c r="F416" s="338" t="s">
        <v>1380</v>
      </c>
      <c r="G416" s="350" t="s">
        <v>906</v>
      </c>
    </row>
    <row r="417" spans="1:7" x14ac:dyDescent="0.3">
      <c r="A417" s="336" t="str">
        <f t="shared" ca="1" si="6"/>
        <v>does not applie at all</v>
      </c>
      <c r="B417" s="337"/>
      <c r="C417" s="338" t="s">
        <v>652</v>
      </c>
      <c r="D417" s="338" t="s">
        <v>651</v>
      </c>
      <c r="E417" s="338" t="s">
        <v>1766</v>
      </c>
      <c r="F417" s="338" t="s">
        <v>1381</v>
      </c>
      <c r="G417" s="350" t="s">
        <v>906</v>
      </c>
    </row>
    <row r="418" spans="1:7" ht="28.8" x14ac:dyDescent="0.3">
      <c r="A418" s="336" t="str">
        <f t="shared" ca="1" si="6"/>
        <v>Our Value Propositions are well aligned with customer needs</v>
      </c>
      <c r="B418" s="337"/>
      <c r="C418" s="338" t="s">
        <v>1211</v>
      </c>
      <c r="D418" s="338" t="s">
        <v>657</v>
      </c>
      <c r="E418" s="338" t="s">
        <v>1209</v>
      </c>
      <c r="F418" s="338" t="s">
        <v>1382</v>
      </c>
      <c r="G418" s="350" t="s">
        <v>906</v>
      </c>
    </row>
    <row r="419" spans="1:7" ht="28.8" x14ac:dyDescent="0.3">
      <c r="A419" s="336" t="str">
        <f t="shared" ca="1" si="6"/>
        <v>Our Value Propositions have strong network effects</v>
      </c>
      <c r="B419" s="337"/>
      <c r="C419" s="338" t="s">
        <v>1212</v>
      </c>
      <c r="D419" s="338" t="s">
        <v>699</v>
      </c>
      <c r="E419" s="338" t="s">
        <v>1210</v>
      </c>
      <c r="F419" s="338" t="s">
        <v>1383</v>
      </c>
      <c r="G419" s="350" t="s">
        <v>906</v>
      </c>
    </row>
    <row r="420" spans="1:7" ht="28.8" x14ac:dyDescent="0.3">
      <c r="A420" s="336" t="str">
        <f t="shared" ca="1" si="6"/>
        <v>There are synergies between our products and services</v>
      </c>
      <c r="B420" s="337"/>
      <c r="C420" s="338" t="s">
        <v>1486</v>
      </c>
      <c r="D420" s="338" t="s">
        <v>1487</v>
      </c>
      <c r="E420" s="338" t="s">
        <v>1488</v>
      </c>
      <c r="F420" s="338" t="s">
        <v>1489</v>
      </c>
      <c r="G420" s="350" t="s">
        <v>906</v>
      </c>
    </row>
    <row r="421" spans="1:7" x14ac:dyDescent="0.3">
      <c r="A421" s="336" t="str">
        <f t="shared" ca="1" si="6"/>
        <v>Our customer are satisfied</v>
      </c>
      <c r="B421" s="337"/>
      <c r="C421" s="338" t="s">
        <v>1213</v>
      </c>
      <c r="D421" s="338" t="s">
        <v>1214</v>
      </c>
      <c r="E421" s="338" t="s">
        <v>1280</v>
      </c>
      <c r="F421" s="338" t="s">
        <v>1490</v>
      </c>
      <c r="G421" s="350" t="s">
        <v>906</v>
      </c>
    </row>
    <row r="422" spans="1:7" x14ac:dyDescent="0.3">
      <c r="A422" s="336"/>
      <c r="B422" s="337"/>
      <c r="C422" s="338"/>
      <c r="D422" s="338"/>
      <c r="E422" s="338"/>
      <c r="F422" s="338"/>
      <c r="G422" s="350" t="s">
        <v>906</v>
      </c>
    </row>
    <row r="423" spans="1:7" x14ac:dyDescent="0.3">
      <c r="A423" s="336" t="str">
        <f t="shared" ref="A423:A486" ca="1" si="7">OFFSET($C423,0,$B$4-1)</f>
        <v>We benefit from strong margins</v>
      </c>
      <c r="B423" s="337"/>
      <c r="C423" s="338" t="s">
        <v>700</v>
      </c>
      <c r="D423" s="338" t="s">
        <v>658</v>
      </c>
      <c r="E423" s="338" t="s">
        <v>1215</v>
      </c>
      <c r="F423" s="338" t="s">
        <v>1384</v>
      </c>
      <c r="G423" s="350" t="s">
        <v>906</v>
      </c>
    </row>
    <row r="424" spans="1:7" x14ac:dyDescent="0.3">
      <c r="A424" s="336" t="str">
        <f t="shared" ca="1" si="7"/>
        <v>Our revenues are predictable</v>
      </c>
      <c r="B424" s="337"/>
      <c r="C424" s="338" t="s">
        <v>701</v>
      </c>
      <c r="D424" s="338" t="s">
        <v>659</v>
      </c>
      <c r="E424" s="338" t="s">
        <v>1216</v>
      </c>
      <c r="F424" s="338" t="s">
        <v>1385</v>
      </c>
      <c r="G424" s="350" t="s">
        <v>906</v>
      </c>
    </row>
    <row r="425" spans="1:7" ht="28.8" x14ac:dyDescent="0.3">
      <c r="A425" s="336" t="str">
        <f t="shared" ca="1" si="7"/>
        <v>We have recurring Revenue Streams and frequent repeat purchases</v>
      </c>
      <c r="B425" s="337"/>
      <c r="C425" s="338" t="s">
        <v>702</v>
      </c>
      <c r="D425" s="338" t="s">
        <v>660</v>
      </c>
      <c r="E425" s="338" t="s">
        <v>1217</v>
      </c>
      <c r="F425" s="338" t="s">
        <v>1386</v>
      </c>
      <c r="G425" s="350" t="s">
        <v>906</v>
      </c>
    </row>
    <row r="426" spans="1:7" x14ac:dyDescent="0.3">
      <c r="A426" s="336" t="str">
        <f t="shared" ca="1" si="7"/>
        <v>Our Revenue Streams are diversified</v>
      </c>
      <c r="B426" s="337"/>
      <c r="C426" s="338" t="s">
        <v>703</v>
      </c>
      <c r="D426" s="338" t="s">
        <v>661</v>
      </c>
      <c r="E426" s="338" t="s">
        <v>1218</v>
      </c>
      <c r="F426" s="338" t="s">
        <v>1387</v>
      </c>
      <c r="G426" s="350" t="s">
        <v>906</v>
      </c>
    </row>
    <row r="427" spans="1:7" x14ac:dyDescent="0.3">
      <c r="A427" s="336" t="str">
        <f t="shared" ca="1" si="7"/>
        <v>Our Revenue Streams are sustainable</v>
      </c>
      <c r="B427" s="337"/>
      <c r="C427" s="338" t="s">
        <v>704</v>
      </c>
      <c r="D427" s="338" t="s">
        <v>662</v>
      </c>
      <c r="E427" s="338" t="s">
        <v>1222</v>
      </c>
      <c r="F427" s="338" t="s">
        <v>1388</v>
      </c>
      <c r="G427" s="350" t="s">
        <v>906</v>
      </c>
    </row>
    <row r="428" spans="1:7" ht="28.8" x14ac:dyDescent="0.3">
      <c r="A428" s="336" t="str">
        <f t="shared" ca="1" si="7"/>
        <v>We collect revenues before we incur expenses</v>
      </c>
      <c r="B428" s="337"/>
      <c r="C428" s="338" t="s">
        <v>726</v>
      </c>
      <c r="D428" s="338" t="s">
        <v>705</v>
      </c>
      <c r="E428" s="338" t="s">
        <v>1219</v>
      </c>
      <c r="F428" s="338" t="s">
        <v>1425</v>
      </c>
      <c r="G428" s="350" t="s">
        <v>906</v>
      </c>
    </row>
    <row r="429" spans="1:7" ht="28.8" x14ac:dyDescent="0.3">
      <c r="A429" s="336" t="str">
        <f t="shared" ca="1" si="7"/>
        <v>We charge for what customers are really willing to pay for</v>
      </c>
      <c r="B429" s="337"/>
      <c r="C429" s="338" t="s">
        <v>706</v>
      </c>
      <c r="D429" s="338" t="s">
        <v>663</v>
      </c>
      <c r="E429" s="338" t="s">
        <v>1220</v>
      </c>
      <c r="F429" s="338" t="s">
        <v>1389</v>
      </c>
      <c r="G429" s="350" t="s">
        <v>906</v>
      </c>
    </row>
    <row r="430" spans="1:7" ht="28.8" x14ac:dyDescent="0.3">
      <c r="A430" s="336" t="str">
        <f t="shared" ca="1" si="7"/>
        <v>Our pricing mechanismes capture full willingness to pay</v>
      </c>
      <c r="B430" s="337"/>
      <c r="C430" s="338" t="s">
        <v>727</v>
      </c>
      <c r="D430" s="338" t="s">
        <v>707</v>
      </c>
      <c r="E430" s="338" t="s">
        <v>1221</v>
      </c>
      <c r="F430" s="338" t="s">
        <v>1390</v>
      </c>
      <c r="G430" s="350" t="s">
        <v>906</v>
      </c>
    </row>
    <row r="431" spans="1:7" x14ac:dyDescent="0.3">
      <c r="A431" s="336">
        <f t="shared" ca="1" si="7"/>
        <v>0</v>
      </c>
      <c r="B431" s="337"/>
      <c r="C431" s="338"/>
      <c r="D431" s="338"/>
      <c r="E431" s="338"/>
      <c r="F431" s="338"/>
      <c r="G431" s="350" t="s">
        <v>906</v>
      </c>
    </row>
    <row r="432" spans="1:7" x14ac:dyDescent="0.3">
      <c r="A432" s="336" t="str">
        <f t="shared" ca="1" si="7"/>
        <v>Our costs are predictable</v>
      </c>
      <c r="B432" s="337"/>
      <c r="C432" s="338" t="s">
        <v>708</v>
      </c>
      <c r="D432" s="338" t="s">
        <v>664</v>
      </c>
      <c r="E432" s="338" t="s">
        <v>1223</v>
      </c>
      <c r="F432" s="338" t="s">
        <v>1391</v>
      </c>
      <c r="G432" s="350" t="s">
        <v>906</v>
      </c>
    </row>
    <row r="433" spans="1:7" ht="28.8" x14ac:dyDescent="0.3">
      <c r="A433" s="336" t="str">
        <f t="shared" ca="1" si="7"/>
        <v>Our Cost Structure is correctly matched to our business model</v>
      </c>
      <c r="B433" s="337"/>
      <c r="C433" s="338" t="s">
        <v>709</v>
      </c>
      <c r="D433" s="338" t="s">
        <v>665</v>
      </c>
      <c r="E433" s="338" t="s">
        <v>1224</v>
      </c>
      <c r="F433" s="338" t="s">
        <v>1392</v>
      </c>
      <c r="G433" s="350" t="s">
        <v>906</v>
      </c>
    </row>
    <row r="434" spans="1:7" x14ac:dyDescent="0.3">
      <c r="A434" s="336" t="str">
        <f t="shared" ca="1" si="7"/>
        <v>Our operations are cost-efficient</v>
      </c>
      <c r="B434" s="337"/>
      <c r="C434" s="338" t="s">
        <v>1227</v>
      </c>
      <c r="D434" s="338" t="s">
        <v>1228</v>
      </c>
      <c r="E434" s="338" t="s">
        <v>1225</v>
      </c>
      <c r="F434" s="338" t="s">
        <v>1393</v>
      </c>
      <c r="G434" s="350" t="s">
        <v>906</v>
      </c>
    </row>
    <row r="435" spans="1:7" x14ac:dyDescent="0.3">
      <c r="A435" s="336" t="str">
        <f t="shared" ca="1" si="7"/>
        <v>We benefit from economies of scale</v>
      </c>
      <c r="B435" s="337"/>
      <c r="C435" s="338" t="s">
        <v>710</v>
      </c>
      <c r="D435" s="338" t="s">
        <v>666</v>
      </c>
      <c r="E435" s="338" t="s">
        <v>1226</v>
      </c>
      <c r="F435" s="338" t="s">
        <v>1394</v>
      </c>
      <c r="G435" s="350" t="s">
        <v>906</v>
      </c>
    </row>
    <row r="436" spans="1:7" x14ac:dyDescent="0.3">
      <c r="A436" s="336">
        <f t="shared" ca="1" si="7"/>
        <v>0</v>
      </c>
      <c r="B436" s="337"/>
      <c r="C436" s="338"/>
      <c r="D436" s="338"/>
      <c r="E436" s="338"/>
      <c r="F436" s="338"/>
      <c r="G436" s="350" t="s">
        <v>906</v>
      </c>
    </row>
    <row r="437" spans="1:7" x14ac:dyDescent="0.3">
      <c r="A437" s="336" t="str">
        <f t="shared" ca="1" si="7"/>
        <v>Customer churn rates are low</v>
      </c>
      <c r="B437" s="337"/>
      <c r="C437" s="338" t="s">
        <v>711</v>
      </c>
      <c r="D437" s="338" t="s">
        <v>670</v>
      </c>
      <c r="E437" s="338" t="s">
        <v>1229</v>
      </c>
      <c r="F437" s="338" t="s">
        <v>1395</v>
      </c>
      <c r="G437" s="350" t="s">
        <v>906</v>
      </c>
    </row>
    <row r="438" spans="1:7" x14ac:dyDescent="0.3">
      <c r="A438" s="336" t="str">
        <f t="shared" ca="1" si="7"/>
        <v>Customer base is well segmented</v>
      </c>
      <c r="B438" s="337"/>
      <c r="C438" s="338" t="s">
        <v>712</v>
      </c>
      <c r="D438" s="338" t="s">
        <v>671</v>
      </c>
      <c r="E438" s="338" t="s">
        <v>1230</v>
      </c>
      <c r="F438" s="338" t="s">
        <v>1396</v>
      </c>
      <c r="G438" s="350" t="s">
        <v>906</v>
      </c>
    </row>
    <row r="439" spans="1:7" x14ac:dyDescent="0.3">
      <c r="A439" s="336" t="str">
        <f t="shared" ca="1" si="7"/>
        <v>We are continuously acquiring new customers</v>
      </c>
      <c r="B439" s="337"/>
      <c r="C439" s="338" t="s">
        <v>713</v>
      </c>
      <c r="D439" s="338" t="s">
        <v>672</v>
      </c>
      <c r="E439" s="338" t="s">
        <v>1231</v>
      </c>
      <c r="F439" s="338" t="s">
        <v>1397</v>
      </c>
      <c r="G439" s="350" t="s">
        <v>906</v>
      </c>
    </row>
    <row r="440" spans="1:7" x14ac:dyDescent="0.3">
      <c r="A440" s="336">
        <f t="shared" ca="1" si="7"/>
        <v>0</v>
      </c>
      <c r="B440" s="337"/>
      <c r="C440" s="338"/>
      <c r="D440" s="338"/>
      <c r="E440" s="338"/>
      <c r="F440" s="338"/>
      <c r="G440" s="350" t="s">
        <v>906</v>
      </c>
    </row>
    <row r="441" spans="1:7" x14ac:dyDescent="0.3">
      <c r="A441" s="336" t="str">
        <f t="shared" ca="1" si="7"/>
        <v>Our Channels are efficient</v>
      </c>
      <c r="B441" s="337"/>
      <c r="C441" s="338" t="s">
        <v>1233</v>
      </c>
      <c r="D441" s="338" t="s">
        <v>1236</v>
      </c>
      <c r="E441" s="338" t="s">
        <v>1232</v>
      </c>
      <c r="F441" s="338" t="s">
        <v>1398</v>
      </c>
      <c r="G441" s="350" t="s">
        <v>906</v>
      </c>
    </row>
    <row r="442" spans="1:7" x14ac:dyDescent="0.3">
      <c r="A442" s="336" t="str">
        <f t="shared" ca="1" si="7"/>
        <v>Our Channels are effective</v>
      </c>
      <c r="B442" s="337"/>
      <c r="C442" s="338" t="s">
        <v>1235</v>
      </c>
      <c r="D442" s="338" t="s">
        <v>1237</v>
      </c>
      <c r="E442" s="338" t="s">
        <v>1234</v>
      </c>
      <c r="F442" s="338" t="s">
        <v>1399</v>
      </c>
      <c r="G442" s="350" t="s">
        <v>906</v>
      </c>
    </row>
    <row r="443" spans="1:7" x14ac:dyDescent="0.3">
      <c r="A443" s="336" t="str">
        <f t="shared" ca="1" si="7"/>
        <v>Channel reach ist strong among customers</v>
      </c>
      <c r="B443" s="337"/>
      <c r="C443" s="338" t="s">
        <v>1239</v>
      </c>
      <c r="D443" s="338" t="s">
        <v>674</v>
      </c>
      <c r="E443" s="338" t="s">
        <v>1238</v>
      </c>
      <c r="F443" s="338" t="s">
        <v>1400</v>
      </c>
      <c r="G443" s="350" t="s">
        <v>906</v>
      </c>
    </row>
    <row r="444" spans="1:7" ht="28.8" x14ac:dyDescent="0.3">
      <c r="A444" s="336" t="str">
        <f t="shared" ca="1" si="7"/>
        <v>Customers can easily see our Channels</v>
      </c>
      <c r="B444" s="337"/>
      <c r="C444" s="338" t="s">
        <v>714</v>
      </c>
      <c r="D444" s="338" t="s">
        <v>728</v>
      </c>
      <c r="E444" s="338" t="s">
        <v>1240</v>
      </c>
      <c r="F444" s="338" t="s">
        <v>1401</v>
      </c>
      <c r="G444" s="350" t="s">
        <v>906</v>
      </c>
    </row>
    <row r="445" spans="1:7" x14ac:dyDescent="0.3">
      <c r="A445" s="336" t="str">
        <f t="shared" ca="1" si="7"/>
        <v>Channels are strongly integrated</v>
      </c>
      <c r="B445" s="337"/>
      <c r="C445" s="338" t="s">
        <v>715</v>
      </c>
      <c r="D445" s="338" t="s">
        <v>694</v>
      </c>
      <c r="E445" s="338" t="s">
        <v>1241</v>
      </c>
      <c r="F445" s="338" t="s">
        <v>1402</v>
      </c>
      <c r="G445" s="350" t="s">
        <v>906</v>
      </c>
    </row>
    <row r="446" spans="1:7" ht="43.2" x14ac:dyDescent="0.3">
      <c r="A446" s="336" t="str">
        <f t="shared" ca="1" si="7"/>
        <v>Channels provide economies of scope</v>
      </c>
      <c r="B446" s="337"/>
      <c r="C446" s="338" t="s">
        <v>1243</v>
      </c>
      <c r="D446" s="338" t="s">
        <v>716</v>
      </c>
      <c r="E446" s="338" t="s">
        <v>1242</v>
      </c>
      <c r="F446" s="338" t="s">
        <v>1403</v>
      </c>
      <c r="G446" s="350" t="s">
        <v>906</v>
      </c>
    </row>
    <row r="447" spans="1:7" ht="28.8" x14ac:dyDescent="0.3">
      <c r="A447" s="336" t="str">
        <f t="shared" ca="1" si="7"/>
        <v>Channels are matched to Customer Segments</v>
      </c>
      <c r="B447" s="337"/>
      <c r="C447" s="338" t="s">
        <v>1246</v>
      </c>
      <c r="D447" s="338" t="s">
        <v>1245</v>
      </c>
      <c r="E447" s="338" t="s">
        <v>1244</v>
      </c>
      <c r="F447" s="338" t="s">
        <v>1404</v>
      </c>
      <c r="G447" s="350" t="s">
        <v>906</v>
      </c>
    </row>
    <row r="448" spans="1:7" x14ac:dyDescent="0.3">
      <c r="A448" s="336">
        <f t="shared" ca="1" si="7"/>
        <v>0</v>
      </c>
      <c r="B448" s="337"/>
      <c r="C448" s="338"/>
      <c r="D448" s="338"/>
      <c r="E448" s="338"/>
      <c r="F448" s="338"/>
      <c r="G448" s="350" t="s">
        <v>906</v>
      </c>
    </row>
    <row r="449" spans="1:7" x14ac:dyDescent="0.3">
      <c r="A449" s="336" t="str">
        <f t="shared" ca="1" si="7"/>
        <v>Strong Customer Relationships</v>
      </c>
      <c r="B449" s="337"/>
      <c r="C449" s="338" t="s">
        <v>1248</v>
      </c>
      <c r="D449" s="338" t="s">
        <v>1249</v>
      </c>
      <c r="E449" s="338" t="s">
        <v>1247</v>
      </c>
      <c r="F449" s="338" t="s">
        <v>1405</v>
      </c>
      <c r="G449" s="350" t="s">
        <v>906</v>
      </c>
    </row>
    <row r="450" spans="1:7" ht="28.8" x14ac:dyDescent="0.3">
      <c r="A450" s="336" t="str">
        <f t="shared" ca="1" si="7"/>
        <v>Relationship quality matches Customers Segements</v>
      </c>
      <c r="B450" s="337"/>
      <c r="C450" s="338" t="s">
        <v>717</v>
      </c>
      <c r="D450" s="338" t="s">
        <v>1252</v>
      </c>
      <c r="E450" s="338" t="s">
        <v>1253</v>
      </c>
      <c r="F450" s="338" t="s">
        <v>1406</v>
      </c>
      <c r="G450" s="350" t="s">
        <v>906</v>
      </c>
    </row>
    <row r="451" spans="1:7" ht="28.8" x14ac:dyDescent="0.3">
      <c r="A451" s="336" t="str">
        <f t="shared" ca="1" si="7"/>
        <v>Relationship bind customers through high switching costs</v>
      </c>
      <c r="B451" s="337"/>
      <c r="C451" s="338" t="s">
        <v>1254</v>
      </c>
      <c r="D451" s="338" t="s">
        <v>1255</v>
      </c>
      <c r="E451" s="338" t="s">
        <v>1250</v>
      </c>
      <c r="F451" s="338" t="s">
        <v>1407</v>
      </c>
      <c r="G451" s="350" t="s">
        <v>906</v>
      </c>
    </row>
    <row r="452" spans="1:7" x14ac:dyDescent="0.3">
      <c r="A452" s="336" t="str">
        <f t="shared" ca="1" si="7"/>
        <v>Our brand is strong</v>
      </c>
      <c r="B452" s="337"/>
      <c r="C452" s="338" t="s">
        <v>718</v>
      </c>
      <c r="D452" s="338" t="s">
        <v>676</v>
      </c>
      <c r="E452" s="338" t="s">
        <v>1251</v>
      </c>
      <c r="F452" s="338" t="s">
        <v>1408</v>
      </c>
      <c r="G452" s="350" t="s">
        <v>906</v>
      </c>
    </row>
    <row r="453" spans="1:7" x14ac:dyDescent="0.3">
      <c r="A453" s="336">
        <f t="shared" ca="1" si="7"/>
        <v>0</v>
      </c>
      <c r="B453" s="337"/>
      <c r="C453" s="338"/>
      <c r="D453" s="338"/>
      <c r="E453" s="338"/>
      <c r="F453" s="338"/>
      <c r="G453" s="350" t="s">
        <v>906</v>
      </c>
    </row>
    <row r="454" spans="1:7" ht="28.8" x14ac:dyDescent="0.3">
      <c r="A454" s="336" t="str">
        <f t="shared" ca="1" si="7"/>
        <v>Our Key Resources are difficulte for competitiors to replicate</v>
      </c>
      <c r="B454" s="337"/>
      <c r="C454" s="338" t="s">
        <v>719</v>
      </c>
      <c r="D454" s="338" t="s">
        <v>677</v>
      </c>
      <c r="E454" s="338" t="s">
        <v>1256</v>
      </c>
      <c r="F454" s="338" t="s">
        <v>1409</v>
      </c>
      <c r="G454" s="350" t="s">
        <v>906</v>
      </c>
    </row>
    <row r="455" spans="1:7" x14ac:dyDescent="0.3">
      <c r="A455" s="336" t="str">
        <f t="shared" ca="1" si="7"/>
        <v>Resource needs are predictable</v>
      </c>
      <c r="B455" s="337"/>
      <c r="C455" s="338" t="s">
        <v>720</v>
      </c>
      <c r="D455" s="338" t="s">
        <v>678</v>
      </c>
      <c r="E455" s="338" t="s">
        <v>1257</v>
      </c>
      <c r="F455" s="338" t="s">
        <v>1410</v>
      </c>
      <c r="G455" s="350" t="s">
        <v>906</v>
      </c>
    </row>
    <row r="456" spans="1:7" ht="28.8" x14ac:dyDescent="0.3">
      <c r="A456" s="336" t="str">
        <f t="shared" ca="1" si="7"/>
        <v>We deploy Key Resources in the right amount at the right time</v>
      </c>
      <c r="B456" s="337"/>
      <c r="C456" s="338" t="s">
        <v>1259</v>
      </c>
      <c r="D456" s="338" t="s">
        <v>1263</v>
      </c>
      <c r="E456" s="338" t="s">
        <v>1258</v>
      </c>
      <c r="F456" s="338" t="s">
        <v>1411</v>
      </c>
      <c r="G456" s="350" t="s">
        <v>906</v>
      </c>
    </row>
    <row r="457" spans="1:7" x14ac:dyDescent="0.3">
      <c r="A457" s="336">
        <f t="shared" ca="1" si="7"/>
        <v>0</v>
      </c>
      <c r="B457" s="337"/>
      <c r="C457" s="338"/>
      <c r="D457" s="338"/>
      <c r="E457" s="338"/>
      <c r="F457" s="338"/>
      <c r="G457" s="350" t="s">
        <v>906</v>
      </c>
    </row>
    <row r="458" spans="1:7" x14ac:dyDescent="0.3">
      <c r="A458" s="336" t="str">
        <f t="shared" ca="1" si="7"/>
        <v>We efficiently execute Key Activities</v>
      </c>
      <c r="B458" s="337"/>
      <c r="C458" s="338" t="s">
        <v>721</v>
      </c>
      <c r="D458" s="338" t="s">
        <v>680</v>
      </c>
      <c r="E458" s="338" t="s">
        <v>1260</v>
      </c>
      <c r="F458" s="338" t="s">
        <v>1412</v>
      </c>
      <c r="G458" s="350" t="s">
        <v>906</v>
      </c>
    </row>
    <row r="459" spans="1:7" x14ac:dyDescent="0.3">
      <c r="A459" s="336" t="str">
        <f t="shared" ca="1" si="7"/>
        <v>Our Key Activities are difficult to copy</v>
      </c>
      <c r="B459" s="337"/>
      <c r="C459" s="338" t="s">
        <v>722</v>
      </c>
      <c r="D459" s="338" t="s">
        <v>681</v>
      </c>
      <c r="E459" s="338" t="s">
        <v>1261</v>
      </c>
      <c r="F459" s="338" t="s">
        <v>1413</v>
      </c>
      <c r="G459" s="350" t="s">
        <v>906</v>
      </c>
    </row>
    <row r="460" spans="1:7" x14ac:dyDescent="0.3">
      <c r="A460" s="336" t="str">
        <f t="shared" ca="1" si="7"/>
        <v>Execution quality is high</v>
      </c>
      <c r="B460" s="337"/>
      <c r="C460" s="338" t="s">
        <v>723</v>
      </c>
      <c r="D460" s="338" t="s">
        <v>682</v>
      </c>
      <c r="E460" s="338" t="s">
        <v>1262</v>
      </c>
      <c r="F460" s="338" t="s">
        <v>1414</v>
      </c>
      <c r="G460" s="350" t="s">
        <v>906</v>
      </c>
    </row>
    <row r="461" spans="1:7" ht="28.8" x14ac:dyDescent="0.3">
      <c r="A461" s="336" t="str">
        <f t="shared" ca="1" si="7"/>
        <v>Balance of in-house versus outsourced execution is ideal</v>
      </c>
      <c r="B461" s="337"/>
      <c r="C461" s="338" t="s">
        <v>724</v>
      </c>
      <c r="D461" s="338" t="s">
        <v>683</v>
      </c>
      <c r="E461" s="338" t="s">
        <v>1264</v>
      </c>
      <c r="F461" s="338" t="s">
        <v>1415</v>
      </c>
      <c r="G461" s="350" t="s">
        <v>906</v>
      </c>
    </row>
    <row r="462" spans="1:7" x14ac:dyDescent="0.3">
      <c r="A462" s="336">
        <f t="shared" ca="1" si="7"/>
        <v>0</v>
      </c>
      <c r="B462" s="337"/>
      <c r="C462" s="338"/>
      <c r="D462" s="338"/>
      <c r="E462" s="338"/>
      <c r="F462" s="338"/>
      <c r="G462" s="350" t="s">
        <v>906</v>
      </c>
    </row>
    <row r="463" spans="1:7" ht="28.8" x14ac:dyDescent="0.3">
      <c r="A463" s="336" t="str">
        <f t="shared" ca="1" si="7"/>
        <v>We are focused and work with partners when necessary</v>
      </c>
      <c r="B463" s="337"/>
      <c r="C463" s="338" t="s">
        <v>1352</v>
      </c>
      <c r="D463" s="338" t="s">
        <v>685</v>
      </c>
      <c r="E463" s="338" t="s">
        <v>1265</v>
      </c>
      <c r="F463" s="338" t="s">
        <v>1416</v>
      </c>
      <c r="G463" s="350" t="s">
        <v>906</v>
      </c>
    </row>
    <row r="464" spans="1:7" ht="28.8" x14ac:dyDescent="0.3">
      <c r="A464" s="336" t="str">
        <f t="shared" ca="1" si="7"/>
        <v>We enjoy good working relationships with Key Partners</v>
      </c>
      <c r="B464" s="337"/>
      <c r="C464" s="338" t="s">
        <v>725</v>
      </c>
      <c r="D464" s="338" t="s">
        <v>686</v>
      </c>
      <c r="E464" s="338" t="s">
        <v>1266</v>
      </c>
      <c r="F464" s="338" t="s">
        <v>1417</v>
      </c>
      <c r="G464" s="350" t="s">
        <v>906</v>
      </c>
    </row>
    <row r="465" spans="1:10" ht="28.8" x14ac:dyDescent="0.3">
      <c r="A465" s="336" t="str">
        <f t="shared" ca="1" si="7"/>
        <v>Impact (1 - 10)</v>
      </c>
      <c r="B465" s="337"/>
      <c r="C465" s="338" t="s">
        <v>903</v>
      </c>
      <c r="D465" s="338" t="s">
        <v>824</v>
      </c>
      <c r="E465" s="338" t="s">
        <v>824</v>
      </c>
      <c r="F465" s="338" t="s">
        <v>1418</v>
      </c>
      <c r="G465" s="350" t="s">
        <v>906</v>
      </c>
    </row>
    <row r="466" spans="1:10" x14ac:dyDescent="0.3">
      <c r="A466" s="336" t="str">
        <f t="shared" ca="1" si="7"/>
        <v>Comments</v>
      </c>
      <c r="B466" s="337"/>
      <c r="C466" s="338" t="s">
        <v>40</v>
      </c>
      <c r="D466" s="338" t="s">
        <v>59</v>
      </c>
      <c r="E466" s="338" t="s">
        <v>1368</v>
      </c>
      <c r="F466" s="338" t="s">
        <v>996</v>
      </c>
      <c r="G466" s="350" t="s">
        <v>906</v>
      </c>
    </row>
    <row r="467" spans="1:10" x14ac:dyDescent="0.3">
      <c r="A467" s="336" t="str">
        <f t="shared" ca="1" si="7"/>
        <v>Questions:</v>
      </c>
      <c r="B467" s="337"/>
      <c r="C467" s="338" t="s">
        <v>697</v>
      </c>
      <c r="D467" s="338" t="s">
        <v>698</v>
      </c>
      <c r="E467" s="338" t="s">
        <v>698</v>
      </c>
      <c r="F467" s="338" t="s">
        <v>1419</v>
      </c>
      <c r="G467" s="350" t="s">
        <v>906</v>
      </c>
    </row>
    <row r="468" spans="1:10" x14ac:dyDescent="0.3">
      <c r="A468" s="336" t="str">
        <f t="shared" ca="1" si="7"/>
        <v>Impact:</v>
      </c>
      <c r="B468" s="337"/>
      <c r="C468" s="338" t="s">
        <v>692</v>
      </c>
      <c r="D468" s="338" t="s">
        <v>693</v>
      </c>
      <c r="E468" s="338" t="s">
        <v>693</v>
      </c>
      <c r="F468" s="338" t="s">
        <v>1420</v>
      </c>
      <c r="G468" s="350" t="s">
        <v>906</v>
      </c>
    </row>
    <row r="469" spans="1:10" x14ac:dyDescent="0.3">
      <c r="A469" s="336" t="str">
        <f t="shared" ca="1" si="7"/>
        <v>Total points :</v>
      </c>
      <c r="B469" s="337"/>
      <c r="C469" s="338" t="s">
        <v>774</v>
      </c>
      <c r="D469" s="338" t="s">
        <v>775</v>
      </c>
      <c r="E469" s="338" t="s">
        <v>775</v>
      </c>
      <c r="F469" s="338" t="s">
        <v>1421</v>
      </c>
      <c r="G469" s="350" t="s">
        <v>906</v>
      </c>
    </row>
    <row r="470" spans="1:10" x14ac:dyDescent="0.3">
      <c r="A470" s="336" t="str">
        <f t="shared" ca="1" si="7"/>
        <v xml:space="preserve"> from</v>
      </c>
      <c r="B470" s="337"/>
      <c r="C470" s="338" t="s">
        <v>689</v>
      </c>
      <c r="D470" s="338" t="s">
        <v>690</v>
      </c>
      <c r="E470" s="338" t="s">
        <v>1369</v>
      </c>
      <c r="F470" s="338" t="s">
        <v>1422</v>
      </c>
      <c r="G470" s="350" t="s">
        <v>906</v>
      </c>
    </row>
    <row r="471" spans="1:10" x14ac:dyDescent="0.3">
      <c r="A471" s="336" t="str">
        <f t="shared" ca="1" si="7"/>
        <v>Summary</v>
      </c>
      <c r="B471" s="337"/>
      <c r="C471" s="338" t="s">
        <v>695</v>
      </c>
      <c r="D471" s="338" t="s">
        <v>696</v>
      </c>
      <c r="E471" s="338" t="s">
        <v>1370</v>
      </c>
      <c r="F471" s="338" t="s">
        <v>1423</v>
      </c>
      <c r="G471" s="350" t="s">
        <v>906</v>
      </c>
    </row>
    <row r="472" spans="1:10" x14ac:dyDescent="0.3">
      <c r="A472" s="336" t="str">
        <f t="shared" ca="1" si="7"/>
        <v>SW</v>
      </c>
      <c r="B472" s="337"/>
      <c r="C472" s="338" t="s">
        <v>1360</v>
      </c>
      <c r="D472" s="338" t="s">
        <v>1360</v>
      </c>
      <c r="E472" s="338" t="s">
        <v>1360</v>
      </c>
      <c r="F472" s="338" t="s">
        <v>1360</v>
      </c>
      <c r="G472" s="350" t="s">
        <v>906</v>
      </c>
    </row>
    <row r="473" spans="1:10" x14ac:dyDescent="0.3">
      <c r="A473" s="336" t="str">
        <f t="shared" ca="1" si="7"/>
        <v>OT</v>
      </c>
      <c r="B473" s="337"/>
      <c r="C473" s="338" t="s">
        <v>1361</v>
      </c>
      <c r="D473" s="338" t="s">
        <v>1361</v>
      </c>
      <c r="E473" s="338" t="s">
        <v>1361</v>
      </c>
      <c r="F473" s="338" t="s">
        <v>1361</v>
      </c>
      <c r="G473" s="350" t="s">
        <v>906</v>
      </c>
    </row>
    <row r="474" spans="1:10" s="345" customFormat="1" x14ac:dyDescent="0.3">
      <c r="A474" s="346" t="str">
        <f t="shared" ca="1" si="7"/>
        <v>C A N V A S : O P P O R T U N I T I E S   &amp;  T H R E A T S</v>
      </c>
      <c r="B474" s="347"/>
      <c r="C474" s="346" t="s">
        <v>731</v>
      </c>
      <c r="D474" s="346" t="s">
        <v>732</v>
      </c>
      <c r="E474" s="346" t="s">
        <v>1344</v>
      </c>
      <c r="F474" s="346" t="s">
        <v>1485</v>
      </c>
      <c r="G474" s="359" t="s">
        <v>906</v>
      </c>
      <c r="J474" s="340"/>
    </row>
    <row r="475" spans="1:10" ht="28.8" x14ac:dyDescent="0.3">
      <c r="A475" s="336" t="str">
        <f t="shared" ca="1" si="7"/>
        <v>We generate recurring revenues by converting products into services</v>
      </c>
      <c r="B475" s="337"/>
      <c r="C475" s="338" t="s">
        <v>777</v>
      </c>
      <c r="D475" s="338" t="s">
        <v>733</v>
      </c>
      <c r="E475" s="338" t="s">
        <v>1267</v>
      </c>
      <c r="F475" s="338" t="s">
        <v>1426</v>
      </c>
      <c r="G475" s="350" t="s">
        <v>906</v>
      </c>
    </row>
    <row r="476" spans="1:10" x14ac:dyDescent="0.3">
      <c r="A476" s="336" t="str">
        <f t="shared" ca="1" si="7"/>
        <v>We integrate our products or services</v>
      </c>
      <c r="B476" s="337"/>
      <c r="C476" s="338" t="s">
        <v>1269</v>
      </c>
      <c r="D476" s="338" t="s">
        <v>1268</v>
      </c>
      <c r="E476" s="338" t="s">
        <v>1345</v>
      </c>
      <c r="F476" s="338" t="s">
        <v>1427</v>
      </c>
      <c r="G476" s="350" t="s">
        <v>906</v>
      </c>
    </row>
    <row r="477" spans="1:10" ht="28.8" x14ac:dyDescent="0.3">
      <c r="A477" s="336" t="str">
        <f t="shared" ca="1" si="7"/>
        <v>We satisfy additional customer needs</v>
      </c>
      <c r="B477" s="337"/>
      <c r="C477" s="338" t="s">
        <v>1271</v>
      </c>
      <c r="D477" s="338" t="s">
        <v>1356</v>
      </c>
      <c r="E477" s="338" t="s">
        <v>1270</v>
      </c>
      <c r="F477" s="338" t="s">
        <v>1428</v>
      </c>
      <c r="G477" s="350" t="s">
        <v>906</v>
      </c>
    </row>
    <row r="478" spans="1:10" ht="28.8" x14ac:dyDescent="0.3">
      <c r="A478" s="336" t="str">
        <f t="shared" ca="1" si="7"/>
        <v>A complement or  extensions of our Value Proposition is possible</v>
      </c>
      <c r="B478" s="337"/>
      <c r="C478" s="338" t="s">
        <v>1273</v>
      </c>
      <c r="D478" s="338" t="s">
        <v>734</v>
      </c>
      <c r="E478" s="338" t="s">
        <v>1272</v>
      </c>
      <c r="F478" s="338" t="s">
        <v>1429</v>
      </c>
      <c r="G478" s="350" t="s">
        <v>906</v>
      </c>
    </row>
    <row r="479" spans="1:10" ht="28.8" x14ac:dyDescent="0.3">
      <c r="A479" s="336" t="str">
        <f t="shared" ca="1" si="7"/>
        <v>We could do other jobs on behalf of our customers</v>
      </c>
      <c r="B479" s="337"/>
      <c r="C479" s="338" t="s">
        <v>1274</v>
      </c>
      <c r="D479" s="338" t="s">
        <v>735</v>
      </c>
      <c r="E479" s="338" t="s">
        <v>1343</v>
      </c>
      <c r="F479" s="338" t="s">
        <v>1430</v>
      </c>
      <c r="G479" s="350" t="s">
        <v>906</v>
      </c>
    </row>
    <row r="480" spans="1:10" ht="28.8" x14ac:dyDescent="0.3">
      <c r="A480" s="336" t="str">
        <f t="shared" ca="1" si="7"/>
        <v>There are substitute products and services available</v>
      </c>
      <c r="B480" s="337"/>
      <c r="C480" s="338" t="s">
        <v>778</v>
      </c>
      <c r="D480" s="338" t="s">
        <v>736</v>
      </c>
      <c r="E480" s="338" t="s">
        <v>1275</v>
      </c>
      <c r="F480" s="338" t="s">
        <v>1431</v>
      </c>
      <c r="G480" s="350" t="s">
        <v>906</v>
      </c>
    </row>
    <row r="481" spans="1:7" ht="28.8" x14ac:dyDescent="0.3">
      <c r="A481" s="336" t="str">
        <f t="shared" ca="1" si="7"/>
        <v>Competitors are threatening to offer better prices or value</v>
      </c>
      <c r="B481" s="337"/>
      <c r="C481" s="338" t="s">
        <v>1277</v>
      </c>
      <c r="D481" s="338" t="s">
        <v>737</v>
      </c>
      <c r="E481" s="338" t="s">
        <v>1276</v>
      </c>
      <c r="F481" s="338" t="s">
        <v>1432</v>
      </c>
      <c r="G481" s="350" t="s">
        <v>906</v>
      </c>
    </row>
    <row r="482" spans="1:7" x14ac:dyDescent="0.3">
      <c r="A482" s="336">
        <f t="shared" ca="1" si="7"/>
        <v>0</v>
      </c>
      <c r="B482" s="337"/>
      <c r="C482" s="338"/>
      <c r="D482" s="338"/>
      <c r="E482" s="338"/>
      <c r="F482" s="338" t="s">
        <v>1124</v>
      </c>
      <c r="G482" s="350" t="s">
        <v>906</v>
      </c>
    </row>
    <row r="483" spans="1:7" ht="28.8" x14ac:dyDescent="0.3">
      <c r="A483" s="336" t="str">
        <f t="shared" ca="1" si="7"/>
        <v>We can replace one-time transaction revenues with recurring revenues</v>
      </c>
      <c r="B483" s="337"/>
      <c r="C483" s="338" t="s">
        <v>1279</v>
      </c>
      <c r="D483" s="338" t="s">
        <v>738</v>
      </c>
      <c r="E483" s="338" t="s">
        <v>1278</v>
      </c>
      <c r="F483" s="338" t="s">
        <v>1433</v>
      </c>
      <c r="G483" s="350" t="s">
        <v>906</v>
      </c>
    </row>
    <row r="484" spans="1:7" ht="28.8" x14ac:dyDescent="0.3">
      <c r="A484" s="336" t="str">
        <f t="shared" ca="1" si="7"/>
        <v>Our customers are willing to pay for other elements</v>
      </c>
      <c r="B484" s="337"/>
      <c r="C484" s="338" t="s">
        <v>819</v>
      </c>
      <c r="D484" s="338" t="s">
        <v>779</v>
      </c>
      <c r="E484" s="338" t="s">
        <v>1281</v>
      </c>
      <c r="F484" s="338" t="s">
        <v>1434</v>
      </c>
      <c r="G484" s="350" t="s">
        <v>906</v>
      </c>
    </row>
    <row r="485" spans="1:7" ht="28.8" x14ac:dyDescent="0.3">
      <c r="A485" s="336" t="str">
        <f t="shared" ca="1" si="7"/>
        <v>We have cross-selling opportunities either internally or with partners</v>
      </c>
      <c r="B485" s="337"/>
      <c r="C485" s="338" t="s">
        <v>1282</v>
      </c>
      <c r="D485" s="338" t="s">
        <v>739</v>
      </c>
      <c r="E485" s="338" t="s">
        <v>1283</v>
      </c>
      <c r="F485" s="338" t="s">
        <v>1435</v>
      </c>
      <c r="G485" s="350" t="s">
        <v>906</v>
      </c>
    </row>
    <row r="486" spans="1:7" ht="28.8" x14ac:dyDescent="0.3">
      <c r="A486" s="336" t="str">
        <f t="shared" ca="1" si="7"/>
        <v>We can add or create other Revenue Streams</v>
      </c>
      <c r="B486" s="337"/>
      <c r="C486" s="338" t="s">
        <v>780</v>
      </c>
      <c r="D486" s="338" t="s">
        <v>740</v>
      </c>
      <c r="E486" s="338" t="s">
        <v>1284</v>
      </c>
      <c r="F486" s="338" t="s">
        <v>1436</v>
      </c>
      <c r="G486" s="350" t="s">
        <v>906</v>
      </c>
    </row>
    <row r="487" spans="1:7" x14ac:dyDescent="0.3">
      <c r="A487" s="336" t="str">
        <f t="shared" ref="A487:A550" ca="1" si="8">OFFSET($C487,0,$B$4-1)</f>
        <v>We can increase prices</v>
      </c>
      <c r="B487" s="337"/>
      <c r="C487" s="338" t="s">
        <v>781</v>
      </c>
      <c r="D487" s="338" t="s">
        <v>741</v>
      </c>
      <c r="E487" s="338" t="s">
        <v>1285</v>
      </c>
      <c r="F487" s="338" t="s">
        <v>1437</v>
      </c>
      <c r="G487" s="350" t="s">
        <v>906</v>
      </c>
    </row>
    <row r="488" spans="1:7" ht="28.8" x14ac:dyDescent="0.3">
      <c r="A488" s="336" t="str">
        <f t="shared" ca="1" si="8"/>
        <v>Our margins are threatened by competitors and/or by new technology</v>
      </c>
      <c r="B488" s="337"/>
      <c r="C488" s="338" t="s">
        <v>1286</v>
      </c>
      <c r="D488" s="338" t="s">
        <v>782</v>
      </c>
      <c r="E488" s="338" t="s">
        <v>1287</v>
      </c>
      <c r="F488" s="338" t="s">
        <v>1438</v>
      </c>
      <c r="G488" s="350" t="s">
        <v>906</v>
      </c>
    </row>
    <row r="489" spans="1:7" ht="28.8" x14ac:dyDescent="0.3">
      <c r="A489" s="336" t="str">
        <f t="shared" ca="1" si="8"/>
        <v>We depend on one or more Revenues Streams</v>
      </c>
      <c r="B489" s="337"/>
      <c r="C489" s="338" t="s">
        <v>783</v>
      </c>
      <c r="D489" s="338" t="s">
        <v>1288</v>
      </c>
      <c r="E489" s="338" t="s">
        <v>1289</v>
      </c>
      <c r="F489" s="338" t="s">
        <v>1439</v>
      </c>
      <c r="G489" s="350" t="s">
        <v>906</v>
      </c>
    </row>
    <row r="490" spans="1:7" ht="28.8" x14ac:dyDescent="0.3">
      <c r="A490" s="336" t="str">
        <f t="shared" ca="1" si="8"/>
        <v>There are Revenue Streams which are likely to disappear in the future</v>
      </c>
      <c r="B490" s="337"/>
      <c r="C490" s="338" t="s">
        <v>820</v>
      </c>
      <c r="D490" s="338" t="s">
        <v>742</v>
      </c>
      <c r="E490" s="338" t="s">
        <v>1290</v>
      </c>
      <c r="F490" s="338" t="s">
        <v>1440</v>
      </c>
      <c r="G490" s="350" t="s">
        <v>906</v>
      </c>
    </row>
    <row r="491" spans="1:7" x14ac:dyDescent="0.3">
      <c r="A491" s="336">
        <f t="shared" ca="1" si="8"/>
        <v>0</v>
      </c>
      <c r="B491" s="337"/>
      <c r="C491" s="338"/>
      <c r="D491" s="338"/>
      <c r="E491" s="338"/>
      <c r="F491" s="338" t="s">
        <v>1124</v>
      </c>
      <c r="G491" s="350" t="s">
        <v>906</v>
      </c>
    </row>
    <row r="492" spans="1:7" x14ac:dyDescent="0.3">
      <c r="A492" s="336" t="str">
        <f t="shared" ca="1" si="8"/>
        <v>We can reduce costs</v>
      </c>
      <c r="B492" s="337"/>
      <c r="C492" s="338" t="s">
        <v>784</v>
      </c>
      <c r="D492" s="338" t="s">
        <v>743</v>
      </c>
      <c r="E492" s="338" t="s">
        <v>1291</v>
      </c>
      <c r="F492" s="338" t="s">
        <v>1441</v>
      </c>
      <c r="G492" s="350" t="s">
        <v>906</v>
      </c>
    </row>
    <row r="493" spans="1:7" x14ac:dyDescent="0.3">
      <c r="A493" s="336" t="str">
        <f t="shared" ca="1" si="8"/>
        <v>Some costs threaten to become unpredictable</v>
      </c>
      <c r="B493" s="337"/>
      <c r="C493" s="338" t="s">
        <v>785</v>
      </c>
      <c r="D493" s="338" t="s">
        <v>744</v>
      </c>
      <c r="E493" s="338" t="s">
        <v>1292</v>
      </c>
      <c r="F493" s="338" t="s">
        <v>1442</v>
      </c>
      <c r="G493" s="350" t="s">
        <v>906</v>
      </c>
    </row>
    <row r="494" spans="1:7" ht="28.8" x14ac:dyDescent="0.3">
      <c r="A494" s="336" t="str">
        <f t="shared" ca="1" si="8"/>
        <v>Some costs threaten to grow more quickly than the revenues they support</v>
      </c>
      <c r="B494" s="337"/>
      <c r="C494" s="338" t="s">
        <v>786</v>
      </c>
      <c r="D494" s="338" t="s">
        <v>745</v>
      </c>
      <c r="E494" s="338" t="s">
        <v>1293</v>
      </c>
      <c r="F494" s="338" t="s">
        <v>1443</v>
      </c>
      <c r="G494" s="350" t="s">
        <v>906</v>
      </c>
    </row>
    <row r="495" spans="1:7" x14ac:dyDescent="0.3">
      <c r="A495" s="336">
        <f t="shared" ca="1" si="8"/>
        <v>0</v>
      </c>
      <c r="B495" s="337"/>
      <c r="C495" s="338"/>
      <c r="D495" s="338"/>
      <c r="E495" s="338"/>
      <c r="F495" s="338" t="s">
        <v>1124</v>
      </c>
      <c r="G495" s="350" t="s">
        <v>906</v>
      </c>
    </row>
    <row r="496" spans="1:7" ht="28.8" x14ac:dyDescent="0.3">
      <c r="A496" s="336" t="str">
        <f t="shared" ca="1" si="8"/>
        <v>We can benefit from a growing market</v>
      </c>
      <c r="B496" s="337"/>
      <c r="C496" s="338" t="s">
        <v>1296</v>
      </c>
      <c r="D496" s="338" t="s">
        <v>1295</v>
      </c>
      <c r="E496" s="338" t="s">
        <v>1294</v>
      </c>
      <c r="F496" s="338" t="s">
        <v>1444</v>
      </c>
      <c r="G496" s="350" t="s">
        <v>906</v>
      </c>
    </row>
    <row r="497" spans="1:7" x14ac:dyDescent="0.3">
      <c r="A497" s="336" t="str">
        <f t="shared" ca="1" si="8"/>
        <v>We can serve new Customer Segments</v>
      </c>
      <c r="B497" s="337"/>
      <c r="C497" s="338" t="s">
        <v>788</v>
      </c>
      <c r="D497" s="338" t="s">
        <v>787</v>
      </c>
      <c r="E497" s="338" t="s">
        <v>1297</v>
      </c>
      <c r="F497" s="338" t="s">
        <v>1445</v>
      </c>
      <c r="G497" s="350" t="s">
        <v>906</v>
      </c>
    </row>
    <row r="498" spans="1:7" ht="28.8" x14ac:dyDescent="0.3">
      <c r="A498" s="336" t="str">
        <f t="shared" ca="1" si="8"/>
        <v xml:space="preserve">We can better serve our customer through finer segmentation </v>
      </c>
      <c r="B498" s="337"/>
      <c r="C498" s="338" t="s">
        <v>821</v>
      </c>
      <c r="D498" s="338" t="s">
        <v>746</v>
      </c>
      <c r="E498" s="338" t="s">
        <v>1298</v>
      </c>
      <c r="F498" s="338" t="s">
        <v>1446</v>
      </c>
      <c r="G498" s="350" t="s">
        <v>906</v>
      </c>
    </row>
    <row r="499" spans="1:7" x14ac:dyDescent="0.3">
      <c r="A499" s="336" t="str">
        <f t="shared" ca="1" si="8"/>
        <v>Our market will be saturated soon</v>
      </c>
      <c r="B499" s="337"/>
      <c r="C499" s="338" t="s">
        <v>789</v>
      </c>
      <c r="D499" s="338" t="s">
        <v>747</v>
      </c>
      <c r="E499" s="338" t="s">
        <v>1299</v>
      </c>
      <c r="F499" s="338" t="s">
        <v>1447</v>
      </c>
      <c r="G499" s="350" t="s">
        <v>906</v>
      </c>
    </row>
    <row r="500" spans="1:7" ht="28.8" x14ac:dyDescent="0.3">
      <c r="A500" s="336" t="str">
        <f t="shared" ca="1" si="8"/>
        <v>Our competitors are threatening our market share</v>
      </c>
      <c r="B500" s="337"/>
      <c r="C500" s="338" t="s">
        <v>790</v>
      </c>
      <c r="D500" s="338" t="s">
        <v>748</v>
      </c>
      <c r="E500" s="338" t="s">
        <v>1300</v>
      </c>
      <c r="F500" s="338" t="s">
        <v>1448</v>
      </c>
      <c r="G500" s="350" t="s">
        <v>906</v>
      </c>
    </row>
    <row r="501" spans="1:7" x14ac:dyDescent="0.3">
      <c r="A501" s="336" t="str">
        <f t="shared" ca="1" si="8"/>
        <v>It is likely that we loose customers</v>
      </c>
      <c r="B501" s="337"/>
      <c r="C501" s="338" t="s">
        <v>791</v>
      </c>
      <c r="D501" s="338" t="s">
        <v>749</v>
      </c>
      <c r="E501" s="338" t="s">
        <v>1346</v>
      </c>
      <c r="F501" s="338" t="s">
        <v>1449</v>
      </c>
      <c r="G501" s="350" t="s">
        <v>906</v>
      </c>
    </row>
    <row r="502" spans="1:7" ht="28.8" x14ac:dyDescent="0.3">
      <c r="A502" s="336" t="str">
        <f t="shared" ca="1" si="8"/>
        <v>It is likely that customers are to defect</v>
      </c>
      <c r="B502" s="337"/>
      <c r="C502" s="338" t="s">
        <v>792</v>
      </c>
      <c r="D502" s="338" t="s">
        <v>793</v>
      </c>
      <c r="E502" s="338" t="s">
        <v>1347</v>
      </c>
      <c r="F502" s="338" t="s">
        <v>1450</v>
      </c>
      <c r="G502" s="350" t="s">
        <v>906</v>
      </c>
    </row>
    <row r="503" spans="1:7" ht="28.8" x14ac:dyDescent="0.3">
      <c r="A503" s="336" t="str">
        <f t="shared" ca="1" si="8"/>
        <v>Competition will intensify in our market</v>
      </c>
      <c r="B503" s="337"/>
      <c r="C503" s="338" t="s">
        <v>794</v>
      </c>
      <c r="D503" s="338" t="s">
        <v>1302</v>
      </c>
      <c r="E503" s="338" t="s">
        <v>1301</v>
      </c>
      <c r="F503" s="338" t="s">
        <v>1451</v>
      </c>
      <c r="G503" s="350" t="s">
        <v>906</v>
      </c>
    </row>
    <row r="504" spans="1:7" x14ac:dyDescent="0.3">
      <c r="A504" s="336">
        <f t="shared" ca="1" si="8"/>
        <v>0</v>
      </c>
      <c r="B504" s="337"/>
      <c r="C504" s="338"/>
      <c r="D504" s="338"/>
      <c r="E504" s="338"/>
      <c r="F504" s="338" t="s">
        <v>1124</v>
      </c>
      <c r="G504" s="350" t="s">
        <v>906</v>
      </c>
    </row>
    <row r="505" spans="1:7" ht="28.8" x14ac:dyDescent="0.3">
      <c r="A505" s="336" t="str">
        <f t="shared" ca="1" si="8"/>
        <v>We can improve channel efficiency and effectiveness</v>
      </c>
      <c r="B505" s="337"/>
      <c r="C505" s="338" t="s">
        <v>1303</v>
      </c>
      <c r="D505" s="338" t="s">
        <v>1305</v>
      </c>
      <c r="E505" s="338" t="s">
        <v>1304</v>
      </c>
      <c r="F505" s="338" t="s">
        <v>1452</v>
      </c>
      <c r="G505" s="350" t="s">
        <v>906</v>
      </c>
    </row>
    <row r="506" spans="1:7" ht="28.8" x14ac:dyDescent="0.3">
      <c r="A506" s="336" t="str">
        <f t="shared" ca="1" si="8"/>
        <v>We can better integrate our Channels</v>
      </c>
      <c r="B506" s="337"/>
      <c r="C506" s="338" t="s">
        <v>1307</v>
      </c>
      <c r="D506" s="338" t="s">
        <v>750</v>
      </c>
      <c r="E506" s="338" t="s">
        <v>1306</v>
      </c>
      <c r="F506" s="338" t="s">
        <v>1453</v>
      </c>
      <c r="G506" s="350" t="s">
        <v>906</v>
      </c>
    </row>
    <row r="507" spans="1:7" ht="28.8" x14ac:dyDescent="0.3">
      <c r="A507" s="336" t="str">
        <f t="shared" ca="1" si="8"/>
        <v>We can find new complementary partner Channels</v>
      </c>
      <c r="B507" s="337"/>
      <c r="C507" s="338" t="s">
        <v>1309</v>
      </c>
      <c r="D507" s="338" t="s">
        <v>751</v>
      </c>
      <c r="E507" s="338" t="s">
        <v>1308</v>
      </c>
      <c r="F507" s="338" t="s">
        <v>1454</v>
      </c>
      <c r="G507" s="350" t="s">
        <v>906</v>
      </c>
    </row>
    <row r="508" spans="1:7" ht="28.8" x14ac:dyDescent="0.3">
      <c r="A508" s="336" t="str">
        <f t="shared" ca="1" si="8"/>
        <v>We can increase margins by directly serving customers</v>
      </c>
      <c r="B508" s="337"/>
      <c r="C508" s="338" t="s">
        <v>795</v>
      </c>
      <c r="D508" s="338" t="s">
        <v>752</v>
      </c>
      <c r="E508" s="338" t="s">
        <v>1310</v>
      </c>
      <c r="F508" s="338" t="s">
        <v>1455</v>
      </c>
      <c r="G508" s="350" t="s">
        <v>906</v>
      </c>
    </row>
    <row r="509" spans="1:7" ht="28.8" x14ac:dyDescent="0.3">
      <c r="A509" s="336" t="str">
        <f t="shared" ca="1" si="8"/>
        <v>We can better align Channels with Customer Segments</v>
      </c>
      <c r="B509" s="337"/>
      <c r="C509" s="338" t="s">
        <v>1312</v>
      </c>
      <c r="D509" s="338" t="s">
        <v>753</v>
      </c>
      <c r="E509" s="338" t="s">
        <v>1311</v>
      </c>
      <c r="F509" s="338" t="s">
        <v>1456</v>
      </c>
      <c r="G509" s="350" t="s">
        <v>906</v>
      </c>
    </row>
    <row r="510" spans="1:7" ht="28.8" x14ac:dyDescent="0.3">
      <c r="A510" s="336" t="str">
        <f t="shared" ca="1" si="8"/>
        <v>Competitors threaten our Channels</v>
      </c>
      <c r="B510" s="337"/>
      <c r="C510" s="338" t="s">
        <v>796</v>
      </c>
      <c r="D510" s="338" t="s">
        <v>754</v>
      </c>
      <c r="E510" s="338" t="s">
        <v>1313</v>
      </c>
      <c r="F510" s="338" t="s">
        <v>1457</v>
      </c>
      <c r="G510" s="350" t="s">
        <v>906</v>
      </c>
    </row>
    <row r="511" spans="1:7" ht="28.8" x14ac:dyDescent="0.3">
      <c r="A511" s="336" t="str">
        <f t="shared" ca="1" si="8"/>
        <v>Our Channels are in danger of becoming irrelevant to customers</v>
      </c>
      <c r="B511" s="337"/>
      <c r="C511" s="338" t="s">
        <v>1315</v>
      </c>
      <c r="D511" s="338" t="s">
        <v>755</v>
      </c>
      <c r="E511" s="338" t="s">
        <v>1314</v>
      </c>
      <c r="F511" s="338" t="s">
        <v>1458</v>
      </c>
      <c r="G511" s="350" t="s">
        <v>906</v>
      </c>
    </row>
    <row r="512" spans="1:7" x14ac:dyDescent="0.3">
      <c r="A512" s="336">
        <f t="shared" ca="1" si="8"/>
        <v>0</v>
      </c>
      <c r="B512" s="337"/>
      <c r="C512" s="338"/>
      <c r="D512" s="338"/>
      <c r="E512" s="338"/>
      <c r="F512" s="338" t="s">
        <v>1124</v>
      </c>
      <c r="G512" s="350" t="s">
        <v>906</v>
      </c>
    </row>
    <row r="513" spans="1:7" x14ac:dyDescent="0.3">
      <c r="A513" s="336" t="str">
        <f t="shared" ca="1" si="8"/>
        <v>There is potential to improve customer follow-up</v>
      </c>
      <c r="B513" s="337"/>
      <c r="C513" s="338" t="s">
        <v>797</v>
      </c>
      <c r="D513" s="338" t="s">
        <v>756</v>
      </c>
      <c r="E513" s="338" t="s">
        <v>1316</v>
      </c>
      <c r="F513" s="338" t="s">
        <v>1459</v>
      </c>
      <c r="G513" s="350" t="s">
        <v>906</v>
      </c>
    </row>
    <row r="514" spans="1:7" x14ac:dyDescent="0.3">
      <c r="A514" s="336" t="str">
        <f t="shared" ca="1" si="8"/>
        <v>We can tighten our relationships with customers</v>
      </c>
      <c r="B514" s="337"/>
      <c r="C514" s="338" t="s">
        <v>798</v>
      </c>
      <c r="D514" s="338" t="s">
        <v>757</v>
      </c>
      <c r="E514" s="338" t="s">
        <v>1348</v>
      </c>
      <c r="F514" s="338" t="s">
        <v>1460</v>
      </c>
      <c r="G514" s="350" t="s">
        <v>906</v>
      </c>
    </row>
    <row r="515" spans="1:7" x14ac:dyDescent="0.3">
      <c r="A515" s="336" t="str">
        <f t="shared" ca="1" si="8"/>
        <v>We can improve personalization</v>
      </c>
      <c r="B515" s="337"/>
      <c r="C515" s="338" t="s">
        <v>1354</v>
      </c>
      <c r="D515" s="338" t="s">
        <v>758</v>
      </c>
      <c r="E515" s="338" t="s">
        <v>1317</v>
      </c>
      <c r="F515" s="338" t="s">
        <v>1461</v>
      </c>
      <c r="G515" s="350" t="s">
        <v>906</v>
      </c>
    </row>
    <row r="516" spans="1:7" ht="28.8" x14ac:dyDescent="0.3">
      <c r="A516" s="336" t="str">
        <f t="shared" ca="1" si="8"/>
        <v>We can increase switching costs for  customers</v>
      </c>
      <c r="B516" s="337"/>
      <c r="C516" s="338" t="s">
        <v>1355</v>
      </c>
      <c r="D516" s="338" t="s">
        <v>1357</v>
      </c>
      <c r="E516" s="338" t="s">
        <v>1318</v>
      </c>
      <c r="F516" s="338" t="s">
        <v>1462</v>
      </c>
      <c r="G516" s="350" t="s">
        <v>906</v>
      </c>
    </row>
    <row r="517" spans="1:7" ht="28.8" x14ac:dyDescent="0.3">
      <c r="A517" s="336" t="str">
        <f t="shared" ca="1" si="8"/>
        <v>We have identified and "fired" unprofitable customers</v>
      </c>
      <c r="B517" s="337"/>
      <c r="C517" s="338" t="s">
        <v>800</v>
      </c>
      <c r="D517" s="338" t="s">
        <v>799</v>
      </c>
      <c r="E517" s="338" t="s">
        <v>1319</v>
      </c>
      <c r="F517" s="338" t="s">
        <v>1463</v>
      </c>
      <c r="G517" s="350" t="s">
        <v>906</v>
      </c>
    </row>
    <row r="518" spans="1:7" x14ac:dyDescent="0.3">
      <c r="A518" s="336" t="str">
        <f t="shared" ca="1" si="8"/>
        <v>We have automate some relationships</v>
      </c>
      <c r="B518" s="337"/>
      <c r="C518" s="338" t="s">
        <v>802</v>
      </c>
      <c r="D518" s="338" t="s">
        <v>801</v>
      </c>
      <c r="E518" s="338" t="s">
        <v>1320</v>
      </c>
      <c r="F518" s="338" t="s">
        <v>1464</v>
      </c>
      <c r="G518" s="350" t="s">
        <v>906</v>
      </c>
    </row>
    <row r="519" spans="1:7" ht="28.8" x14ac:dyDescent="0.3">
      <c r="A519" s="336" t="str">
        <f t="shared" ca="1" si="8"/>
        <v>Some of our Customer Relationships are in danger of deteriorating</v>
      </c>
      <c r="B519" s="337"/>
      <c r="C519" s="338" t="s">
        <v>803</v>
      </c>
      <c r="D519" s="338" t="s">
        <v>759</v>
      </c>
      <c r="E519" s="338" t="s">
        <v>1321</v>
      </c>
      <c r="F519" s="338" t="s">
        <v>1465</v>
      </c>
      <c r="G519" s="350" t="s">
        <v>906</v>
      </c>
    </row>
    <row r="520" spans="1:7" x14ac:dyDescent="0.3">
      <c r="A520" s="336">
        <f t="shared" ca="1" si="8"/>
        <v>0</v>
      </c>
      <c r="B520" s="337"/>
      <c r="C520" s="338"/>
      <c r="D520" s="338"/>
      <c r="E520" s="338"/>
      <c r="F520" s="338" t="s">
        <v>1124</v>
      </c>
      <c r="G520" s="350" t="s">
        <v>906</v>
      </c>
    </row>
    <row r="521" spans="1:7" ht="28.8" x14ac:dyDescent="0.3">
      <c r="A521" s="336" t="str">
        <f t="shared" ca="1" si="8"/>
        <v>We can use less costly resources to achieve the same results</v>
      </c>
      <c r="B521" s="337"/>
      <c r="C521" s="338" t="s">
        <v>804</v>
      </c>
      <c r="D521" s="338" t="s">
        <v>760</v>
      </c>
      <c r="E521" s="338" t="s">
        <v>1322</v>
      </c>
      <c r="F521" s="338" t="s">
        <v>1466</v>
      </c>
      <c r="G521" s="350" t="s">
        <v>906</v>
      </c>
    </row>
    <row r="522" spans="1:7" ht="28.8" x14ac:dyDescent="0.3">
      <c r="A522" s="336" t="str">
        <f t="shared" ca="1" si="8"/>
        <v>Which Key Resources could be  sourced from partners</v>
      </c>
      <c r="B522" s="337"/>
      <c r="C522" s="338" t="s">
        <v>1324</v>
      </c>
      <c r="D522" s="338" t="s">
        <v>1358</v>
      </c>
      <c r="E522" s="338" t="s">
        <v>1325</v>
      </c>
      <c r="F522" s="338" t="s">
        <v>1467</v>
      </c>
      <c r="G522" s="350" t="s">
        <v>906</v>
      </c>
    </row>
    <row r="523" spans="1:7" x14ac:dyDescent="0.3">
      <c r="A523" s="336" t="str">
        <f t="shared" ca="1" si="8"/>
        <v>Some Key Resources are under-exploited</v>
      </c>
      <c r="B523" s="337"/>
      <c r="C523" s="338" t="s">
        <v>805</v>
      </c>
      <c r="D523" s="338" t="s">
        <v>761</v>
      </c>
      <c r="E523" s="338" t="s">
        <v>1323</v>
      </c>
      <c r="F523" s="338" t="s">
        <v>1468</v>
      </c>
      <c r="G523" s="350" t="s">
        <v>906</v>
      </c>
    </row>
    <row r="524" spans="1:7" ht="28.8" x14ac:dyDescent="0.3">
      <c r="A524" s="336" t="str">
        <f t="shared" ca="1" si="8"/>
        <v>We have unused intellectual property of value to others</v>
      </c>
      <c r="B524" s="337"/>
      <c r="C524" s="338" t="s">
        <v>806</v>
      </c>
      <c r="D524" s="338" t="s">
        <v>762</v>
      </c>
      <c r="E524" s="338" t="s">
        <v>1326</v>
      </c>
      <c r="F524" s="338" t="s">
        <v>1469</v>
      </c>
      <c r="G524" s="350" t="s">
        <v>906</v>
      </c>
    </row>
    <row r="525" spans="1:7" ht="28.8" x14ac:dyDescent="0.3">
      <c r="A525" s="336" t="str">
        <f t="shared" ca="1" si="8"/>
        <v>We face a disruption in the supply of certain resources</v>
      </c>
      <c r="B525" s="337"/>
      <c r="C525" s="338" t="s">
        <v>807</v>
      </c>
      <c r="D525" s="338" t="s">
        <v>763</v>
      </c>
      <c r="E525" s="338" t="s">
        <v>1349</v>
      </c>
      <c r="F525" s="338" t="s">
        <v>1470</v>
      </c>
      <c r="G525" s="350" t="s">
        <v>906</v>
      </c>
    </row>
    <row r="526" spans="1:7" x14ac:dyDescent="0.3">
      <c r="A526" s="336" t="str">
        <f t="shared" ca="1" si="8"/>
        <v>The quality of our resources are threatened</v>
      </c>
      <c r="B526" s="337"/>
      <c r="C526" s="338" t="s">
        <v>808</v>
      </c>
      <c r="D526" s="338" t="s">
        <v>764</v>
      </c>
      <c r="E526" s="338" t="s">
        <v>1327</v>
      </c>
      <c r="F526" s="338" t="s">
        <v>1471</v>
      </c>
      <c r="G526" s="350" t="s">
        <v>906</v>
      </c>
    </row>
    <row r="527" spans="1:7" x14ac:dyDescent="0.3">
      <c r="A527" s="336">
        <f t="shared" ca="1" si="8"/>
        <v>0</v>
      </c>
      <c r="B527" s="337"/>
      <c r="C527" s="338"/>
      <c r="D527" s="338"/>
      <c r="E527" s="338"/>
      <c r="F527" s="338" t="s">
        <v>1124</v>
      </c>
      <c r="G527" s="350" t="s">
        <v>906</v>
      </c>
    </row>
    <row r="528" spans="1:7" x14ac:dyDescent="0.3">
      <c r="A528" s="336" t="str">
        <f t="shared" ca="1" si="8"/>
        <v>We can standardize some Key Activities</v>
      </c>
      <c r="B528" s="337"/>
      <c r="C528" s="338" t="s">
        <v>809</v>
      </c>
      <c r="D528" s="338" t="s">
        <v>765</v>
      </c>
      <c r="E528" s="338" t="s">
        <v>1328</v>
      </c>
      <c r="F528" s="338" t="s">
        <v>1472</v>
      </c>
      <c r="G528" s="350" t="s">
        <v>906</v>
      </c>
    </row>
    <row r="529" spans="1:7" ht="28.8" x14ac:dyDescent="0.3">
      <c r="A529" s="336" t="str">
        <f t="shared" ca="1" si="8"/>
        <v>We can improve efficiency in general</v>
      </c>
      <c r="B529" s="337"/>
      <c r="C529" s="338" t="s">
        <v>810</v>
      </c>
      <c r="D529" s="338" t="s">
        <v>823</v>
      </c>
      <c r="E529" s="338" t="s">
        <v>1329</v>
      </c>
      <c r="F529" s="338" t="s">
        <v>1473</v>
      </c>
      <c r="G529" s="350" t="s">
        <v>906</v>
      </c>
    </row>
    <row r="530" spans="1:7" ht="28.8" x14ac:dyDescent="0.3">
      <c r="A530" s="336" t="str">
        <f t="shared" ca="1" si="8"/>
        <v>IT can support boost efficiency</v>
      </c>
      <c r="B530" s="337"/>
      <c r="C530" s="338" t="s">
        <v>811</v>
      </c>
      <c r="D530" s="338" t="s">
        <v>766</v>
      </c>
      <c r="E530" s="338" t="s">
        <v>1330</v>
      </c>
      <c r="F530" s="338" t="s">
        <v>1474</v>
      </c>
      <c r="G530" s="350" t="s">
        <v>906</v>
      </c>
    </row>
    <row r="531" spans="1:7" x14ac:dyDescent="0.3">
      <c r="A531" s="336" t="str">
        <f t="shared" ca="1" si="8"/>
        <v>Some Key Activities might be disrupted</v>
      </c>
      <c r="B531" s="337"/>
      <c r="C531" s="338" t="s">
        <v>812</v>
      </c>
      <c r="D531" s="338" t="s">
        <v>1331</v>
      </c>
      <c r="E531" s="338" t="s">
        <v>1350</v>
      </c>
      <c r="F531" s="338" t="s">
        <v>1475</v>
      </c>
      <c r="G531" s="350" t="s">
        <v>906</v>
      </c>
    </row>
    <row r="532" spans="1:7" x14ac:dyDescent="0.3">
      <c r="A532" s="336" t="str">
        <f t="shared" ca="1" si="8"/>
        <v>The quality of our activities are threatened</v>
      </c>
      <c r="B532" s="337"/>
      <c r="C532" s="338" t="s">
        <v>822</v>
      </c>
      <c r="D532" s="338" t="s">
        <v>767</v>
      </c>
      <c r="E532" s="338" t="s">
        <v>1332</v>
      </c>
      <c r="F532" s="338" t="s">
        <v>1476</v>
      </c>
      <c r="G532" s="350" t="s">
        <v>906</v>
      </c>
    </row>
    <row r="533" spans="1:7" x14ac:dyDescent="0.3">
      <c r="A533" s="336">
        <f t="shared" ca="1" si="8"/>
        <v>0</v>
      </c>
      <c r="B533" s="337"/>
      <c r="C533" s="338"/>
      <c r="D533" s="338"/>
      <c r="E533" s="338"/>
      <c r="F533" s="338" t="s">
        <v>1124</v>
      </c>
      <c r="G533" s="350" t="s">
        <v>906</v>
      </c>
    </row>
    <row r="534" spans="1:7" ht="28.8" x14ac:dyDescent="0.3">
      <c r="A534" s="336" t="str">
        <f t="shared" ca="1" si="8"/>
        <v>There are outsourcing opportunities</v>
      </c>
      <c r="B534" s="337"/>
      <c r="C534" s="338" t="s">
        <v>1334</v>
      </c>
      <c r="D534" s="338" t="s">
        <v>1335</v>
      </c>
      <c r="E534" s="338" t="s">
        <v>1333</v>
      </c>
      <c r="F534" s="338" t="s">
        <v>1477</v>
      </c>
      <c r="G534" s="350" t="s">
        <v>906</v>
      </c>
    </row>
    <row r="535" spans="1:7" ht="43.2" x14ac:dyDescent="0.3">
      <c r="A535" s="336" t="str">
        <f t="shared" ca="1" si="8"/>
        <v>Greater collaboration with partners could help us focus on our core business</v>
      </c>
      <c r="B535" s="337"/>
      <c r="C535" s="338" t="s">
        <v>813</v>
      </c>
      <c r="D535" s="338" t="s">
        <v>1359</v>
      </c>
      <c r="E535" s="338" t="s">
        <v>1336</v>
      </c>
      <c r="F535" s="338" t="s">
        <v>1478</v>
      </c>
      <c r="G535" s="350" t="s">
        <v>906</v>
      </c>
    </row>
    <row r="536" spans="1:7" ht="28.8" x14ac:dyDescent="0.3">
      <c r="A536" s="336" t="str">
        <f t="shared" ca="1" si="8"/>
        <v>There are cross-selling opportunities with partners</v>
      </c>
      <c r="B536" s="337"/>
      <c r="C536" s="338" t="s">
        <v>814</v>
      </c>
      <c r="D536" s="338" t="s">
        <v>768</v>
      </c>
      <c r="E536" s="338" t="s">
        <v>1337</v>
      </c>
      <c r="F536" s="338" t="s">
        <v>1479</v>
      </c>
      <c r="G536" s="350" t="s">
        <v>906</v>
      </c>
    </row>
    <row r="537" spans="1:7" ht="28.8" x14ac:dyDescent="0.3">
      <c r="A537" s="336" t="str">
        <f t="shared" ca="1" si="8"/>
        <v>Partner Channels help us reach better our customer</v>
      </c>
      <c r="B537" s="337"/>
      <c r="C537" s="338" t="s">
        <v>815</v>
      </c>
      <c r="D537" s="338" t="s">
        <v>769</v>
      </c>
      <c r="E537" s="338" t="s">
        <v>1338</v>
      </c>
      <c r="F537" s="338" t="s">
        <v>1480</v>
      </c>
      <c r="G537" s="350" t="s">
        <v>906</v>
      </c>
    </row>
    <row r="538" spans="1:7" ht="28.8" x14ac:dyDescent="0.3">
      <c r="A538" s="336" t="str">
        <f t="shared" ca="1" si="8"/>
        <v>Partner could complement our Value Proposition</v>
      </c>
      <c r="B538" s="337"/>
      <c r="C538" s="338" t="s">
        <v>1340</v>
      </c>
      <c r="D538" s="338" t="s">
        <v>770</v>
      </c>
      <c r="E538" s="338" t="s">
        <v>1339</v>
      </c>
      <c r="F538" s="338" t="s">
        <v>1481</v>
      </c>
      <c r="G538" s="350" t="s">
        <v>906</v>
      </c>
    </row>
    <row r="539" spans="1:7" x14ac:dyDescent="0.3">
      <c r="A539" s="336" t="str">
        <f t="shared" ca="1" si="8"/>
        <v>We are in danger of losing any partners</v>
      </c>
      <c r="B539" s="337"/>
      <c r="C539" s="338" t="s">
        <v>816</v>
      </c>
      <c r="D539" s="338" t="s">
        <v>771</v>
      </c>
      <c r="E539" s="338" t="s">
        <v>1341</v>
      </c>
      <c r="F539" s="338" t="s">
        <v>1482</v>
      </c>
      <c r="G539" s="350" t="s">
        <v>906</v>
      </c>
    </row>
    <row r="540" spans="1:7" ht="28.8" x14ac:dyDescent="0.3">
      <c r="A540" s="336" t="str">
        <f t="shared" ca="1" si="8"/>
        <v>Our partners might collaborate with competitors</v>
      </c>
      <c r="B540" s="337"/>
      <c r="C540" s="338" t="s">
        <v>817</v>
      </c>
      <c r="D540" s="338" t="s">
        <v>772</v>
      </c>
      <c r="E540" s="338" t="s">
        <v>1342</v>
      </c>
      <c r="F540" s="338" t="s">
        <v>1483</v>
      </c>
      <c r="G540" s="350" t="s">
        <v>906</v>
      </c>
    </row>
    <row r="541" spans="1:7" x14ac:dyDescent="0.3">
      <c r="A541" s="336" t="str">
        <f t="shared" ca="1" si="8"/>
        <v>We dependent to much on certain partners</v>
      </c>
      <c r="B541" s="337"/>
      <c r="C541" s="338" t="s">
        <v>818</v>
      </c>
      <c r="D541" s="338" t="s">
        <v>773</v>
      </c>
      <c r="E541" s="338" t="s">
        <v>1351</v>
      </c>
      <c r="F541" s="338" t="s">
        <v>1484</v>
      </c>
      <c r="G541" s="350" t="s">
        <v>906</v>
      </c>
    </row>
    <row r="542" spans="1:7" x14ac:dyDescent="0.3">
      <c r="A542" s="346" t="str">
        <f t="shared" ca="1" si="8"/>
        <v>Links</v>
      </c>
      <c r="B542" s="347"/>
      <c r="C542" s="346" t="s">
        <v>1205</v>
      </c>
      <c r="D542" s="346" t="s">
        <v>1206</v>
      </c>
      <c r="E542" s="346" t="s">
        <v>1205</v>
      </c>
      <c r="F542" s="346" t="s">
        <v>1205</v>
      </c>
      <c r="G542" s="359"/>
    </row>
    <row r="543" spans="1:7" ht="28.8" x14ac:dyDescent="0.3">
      <c r="A543" s="336" t="str">
        <f t="shared" ca="1" si="8"/>
        <v>Would you like to open the program "Management Cockpit"?</v>
      </c>
      <c r="B543" s="337"/>
      <c r="C543" s="338" t="s">
        <v>922</v>
      </c>
      <c r="D543" s="338" t="s">
        <v>923</v>
      </c>
      <c r="E543" s="338" t="s">
        <v>1774</v>
      </c>
      <c r="F543" s="338" t="s">
        <v>1207</v>
      </c>
      <c r="G543" s="350" t="s">
        <v>906</v>
      </c>
    </row>
    <row r="544" spans="1:7" ht="28.8" x14ac:dyDescent="0.3">
      <c r="A544" s="336" t="str">
        <f t="shared" ca="1" si="8"/>
        <v>Please make sure that the file "01_Cockpit.xlsm" is in the same folder!</v>
      </c>
      <c r="B544" s="337"/>
      <c r="C544" s="338" t="s">
        <v>1855</v>
      </c>
      <c r="D544" s="338" t="s">
        <v>1852</v>
      </c>
      <c r="E544" s="338" t="s">
        <v>1853</v>
      </c>
      <c r="F544" s="338" t="s">
        <v>1854</v>
      </c>
      <c r="G544" s="350" t="s">
        <v>906</v>
      </c>
    </row>
    <row r="545" spans="1:7" ht="28.8" x14ac:dyDescent="0.3">
      <c r="A545" s="336" t="str">
        <f t="shared" ca="1" si="8"/>
        <v>Would you like to open the program "Innovation Management"?</v>
      </c>
      <c r="B545" s="337"/>
      <c r="C545" s="338" t="s">
        <v>1780</v>
      </c>
      <c r="D545" s="338" t="s">
        <v>1775</v>
      </c>
      <c r="E545" s="338" t="s">
        <v>1776</v>
      </c>
      <c r="F545" s="338" t="s">
        <v>1777</v>
      </c>
      <c r="G545" s="350" t="s">
        <v>906</v>
      </c>
    </row>
    <row r="546" spans="1:7" ht="28.8" x14ac:dyDescent="0.3">
      <c r="A546" s="336" t="str">
        <f t="shared" ca="1" si="8"/>
        <v>Please make sure that the file "08_Innovation.xls" is in the same folder!</v>
      </c>
      <c r="B546" s="337"/>
      <c r="C546" s="338" t="s">
        <v>1848</v>
      </c>
      <c r="D546" s="338" t="s">
        <v>1849</v>
      </c>
      <c r="E546" s="338" t="s">
        <v>1850</v>
      </c>
      <c r="F546" s="338" t="s">
        <v>1851</v>
      </c>
      <c r="G546" s="350" t="s">
        <v>906</v>
      </c>
    </row>
    <row r="547" spans="1:7" x14ac:dyDescent="0.3">
      <c r="A547" s="346" t="str">
        <f t="shared" ca="1" si="8"/>
        <v>V A L U E  P R O P S I T I O N</v>
      </c>
      <c r="B547" s="347"/>
      <c r="C547" s="346" t="s">
        <v>2049</v>
      </c>
      <c r="D547" s="346" t="s">
        <v>2049</v>
      </c>
      <c r="E547" s="346" t="s">
        <v>2049</v>
      </c>
      <c r="F547" s="346" t="s">
        <v>2049</v>
      </c>
      <c r="G547" s="359"/>
    </row>
    <row r="548" spans="1:7" x14ac:dyDescent="0.3">
      <c r="A548" s="336" t="str">
        <f t="shared" ca="1" si="8"/>
        <v>Customer:</v>
      </c>
      <c r="B548" s="337"/>
      <c r="C548" s="338" t="s">
        <v>1829</v>
      </c>
      <c r="D548" s="338" t="s">
        <v>1828</v>
      </c>
      <c r="E548" s="338" t="s">
        <v>1830</v>
      </c>
      <c r="F548" s="338" t="s">
        <v>1831</v>
      </c>
      <c r="G548" s="350" t="s">
        <v>906</v>
      </c>
    </row>
    <row r="549" spans="1:7" ht="43.2" x14ac:dyDescent="0.3">
      <c r="A549" s="336" t="str">
        <f t="shared" ca="1" si="8"/>
        <v>what really counts
mayor preoccupations
worries &amp; aspirations</v>
      </c>
      <c r="B549" s="337"/>
      <c r="C549" s="338" t="s">
        <v>1371</v>
      </c>
      <c r="D549" s="338" t="s">
        <v>1371</v>
      </c>
      <c r="E549" s="338" t="s">
        <v>1371</v>
      </c>
      <c r="F549" s="338" t="s">
        <v>1371</v>
      </c>
      <c r="G549" s="350" t="s">
        <v>906</v>
      </c>
    </row>
    <row r="550" spans="1:7" ht="43.2" x14ac:dyDescent="0.3">
      <c r="A550" s="336" t="str">
        <f t="shared" ca="1" si="8"/>
        <v>what friends say
what boss says
what influencers say</v>
      </c>
      <c r="B550" s="337"/>
      <c r="C550" s="338" t="s">
        <v>1372</v>
      </c>
      <c r="D550" s="338" t="s">
        <v>1372</v>
      </c>
      <c r="E550" s="338" t="s">
        <v>1372</v>
      </c>
      <c r="F550" s="338" t="s">
        <v>1372</v>
      </c>
      <c r="G550" s="350" t="s">
        <v>906</v>
      </c>
    </row>
    <row r="551" spans="1:7" ht="43.2" x14ac:dyDescent="0.3">
      <c r="A551" s="336" t="str">
        <f t="shared" ref="A551:A618" ca="1" si="9">OFFSET($C551,0,$B$4-1)</f>
        <v>attitude in public
appearance
behavior toward others</v>
      </c>
      <c r="B551" s="337"/>
      <c r="C551" s="338" t="s">
        <v>1373</v>
      </c>
      <c r="D551" s="338" t="s">
        <v>1373</v>
      </c>
      <c r="E551" s="338" t="s">
        <v>1373</v>
      </c>
      <c r="F551" s="338" t="s">
        <v>1373</v>
      </c>
      <c r="G551" s="350" t="s">
        <v>906</v>
      </c>
    </row>
    <row r="552" spans="1:7" ht="43.2" x14ac:dyDescent="0.3">
      <c r="A552" s="336" t="str">
        <f t="shared" ca="1" si="9"/>
        <v>environment
friends
what the market offers</v>
      </c>
      <c r="B552" s="337"/>
      <c r="C552" s="338" t="s">
        <v>1374</v>
      </c>
      <c r="D552" s="338" t="s">
        <v>1374</v>
      </c>
      <c r="E552" s="338" t="s">
        <v>1374</v>
      </c>
      <c r="F552" s="338" t="s">
        <v>1374</v>
      </c>
      <c r="G552" s="350" t="s">
        <v>906</v>
      </c>
    </row>
    <row r="553" spans="1:7" ht="43.2" x14ac:dyDescent="0.3">
      <c r="A553" s="336" t="str">
        <f t="shared" ca="1" si="9"/>
        <v>fears
frustrations
obstacles</v>
      </c>
      <c r="B553" s="337"/>
      <c r="C553" s="338" t="s">
        <v>1375</v>
      </c>
      <c r="D553" s="338" t="s">
        <v>1375</v>
      </c>
      <c r="E553" s="338" t="s">
        <v>1375</v>
      </c>
      <c r="F553" s="338" t="s">
        <v>1375</v>
      </c>
      <c r="G553" s="350" t="s">
        <v>906</v>
      </c>
    </row>
    <row r="554" spans="1:7" ht="43.2" x14ac:dyDescent="0.3">
      <c r="A554" s="336" t="str">
        <f t="shared" ca="1" si="9"/>
        <v>wants/needs
measures of success
obstacles</v>
      </c>
      <c r="B554" s="337"/>
      <c r="C554" s="338" t="s">
        <v>1376</v>
      </c>
      <c r="D554" s="338" t="s">
        <v>1376</v>
      </c>
      <c r="E554" s="338" t="s">
        <v>1376</v>
      </c>
      <c r="F554" s="338" t="s">
        <v>1376</v>
      </c>
      <c r="G554" s="350" t="s">
        <v>906</v>
      </c>
    </row>
    <row r="555" spans="1:7" x14ac:dyDescent="0.3">
      <c r="A555" s="336" t="str">
        <f t="shared" ca="1" si="9"/>
        <v>Value</v>
      </c>
      <c r="B555" s="337"/>
      <c r="C555" s="338" t="s">
        <v>2048</v>
      </c>
      <c r="D555" s="338" t="s">
        <v>2048</v>
      </c>
      <c r="E555" s="338" t="s">
        <v>2048</v>
      </c>
      <c r="F555" s="338" t="s">
        <v>2048</v>
      </c>
      <c r="G555" s="350" t="s">
        <v>906</v>
      </c>
    </row>
    <row r="556" spans="1:7" x14ac:dyDescent="0.3">
      <c r="A556" s="386" t="str">
        <f t="shared" ca="1" si="9"/>
        <v>M A R K E T   S E G M E N T A T I O N</v>
      </c>
      <c r="B556" s="387"/>
      <c r="C556" s="386" t="s">
        <v>564</v>
      </c>
      <c r="D556" s="386" t="s">
        <v>565</v>
      </c>
      <c r="E556" s="386" t="s">
        <v>1750</v>
      </c>
      <c r="F556" s="386" t="s">
        <v>1883</v>
      </c>
      <c r="G556" s="359"/>
    </row>
    <row r="557" spans="1:7" x14ac:dyDescent="0.3">
      <c r="A557" s="336" t="str">
        <f t="shared" ca="1" si="9"/>
        <v>Market</v>
      </c>
      <c r="B557" s="337"/>
      <c r="C557" s="388" t="s">
        <v>566</v>
      </c>
      <c r="D557" s="388" t="s">
        <v>567</v>
      </c>
      <c r="E557" s="389" t="s">
        <v>1527</v>
      </c>
      <c r="F557" s="389" t="s">
        <v>1984</v>
      </c>
      <c r="G557" s="350" t="s">
        <v>906</v>
      </c>
    </row>
    <row r="558" spans="1:7" x14ac:dyDescent="0.3">
      <c r="A558" s="336" t="str">
        <f t="shared" ca="1" si="9"/>
        <v>Potential</v>
      </c>
      <c r="B558" s="337"/>
      <c r="C558" s="388" t="s">
        <v>446</v>
      </c>
      <c r="D558" s="388" t="s">
        <v>294</v>
      </c>
      <c r="E558" s="390" t="s">
        <v>1526</v>
      </c>
      <c r="F558" s="390" t="s">
        <v>1985</v>
      </c>
      <c r="G558" s="350" t="s">
        <v>906</v>
      </c>
    </row>
    <row r="559" spans="1:7" x14ac:dyDescent="0.3">
      <c r="A559" s="336" t="str">
        <f t="shared" ca="1" si="9"/>
        <v>Expected growth</v>
      </c>
      <c r="B559" s="337"/>
      <c r="C559" s="388" t="s">
        <v>1785</v>
      </c>
      <c r="D559" s="388" t="s">
        <v>1786</v>
      </c>
      <c r="E559" s="390" t="s">
        <v>1986</v>
      </c>
      <c r="F559" s="390" t="s">
        <v>1987</v>
      </c>
      <c r="G559" s="350" t="s">
        <v>906</v>
      </c>
    </row>
    <row r="560" spans="1:7" x14ac:dyDescent="0.3">
      <c r="A560" s="336" t="str">
        <f t="shared" ca="1" si="9"/>
        <v>Market volume</v>
      </c>
      <c r="B560" s="337"/>
      <c r="C560" s="388" t="s">
        <v>1787</v>
      </c>
      <c r="D560" s="388" t="s">
        <v>1788</v>
      </c>
      <c r="E560" s="390" t="s">
        <v>1988</v>
      </c>
      <c r="F560" s="390" t="s">
        <v>1989</v>
      </c>
      <c r="G560" s="350" t="s">
        <v>906</v>
      </c>
    </row>
    <row r="561" spans="1:10" x14ac:dyDescent="0.3">
      <c r="A561" s="336" t="str">
        <f t="shared" ca="1" si="9"/>
        <v>Characteristics</v>
      </c>
      <c r="B561" s="337"/>
      <c r="C561" s="388" t="s">
        <v>1789</v>
      </c>
      <c r="D561" s="388" t="s">
        <v>1790</v>
      </c>
      <c r="E561" s="390" t="s">
        <v>1990</v>
      </c>
      <c r="F561" s="390" t="s">
        <v>1991</v>
      </c>
      <c r="G561" s="350" t="s">
        <v>906</v>
      </c>
    </row>
    <row r="562" spans="1:10" x14ac:dyDescent="0.3">
      <c r="A562" s="336" t="str">
        <f t="shared" ca="1" si="9"/>
        <v>Intensity of demand</v>
      </c>
      <c r="B562" s="337"/>
      <c r="C562" s="388" t="s">
        <v>1791</v>
      </c>
      <c r="D562" s="388" t="s">
        <v>1792</v>
      </c>
      <c r="E562" s="390" t="s">
        <v>1992</v>
      </c>
      <c r="F562" s="390" t="s">
        <v>1993</v>
      </c>
      <c r="G562" s="350" t="s">
        <v>906</v>
      </c>
    </row>
    <row r="563" spans="1:10" x14ac:dyDescent="0.3">
      <c r="A563" s="336" t="str">
        <f t="shared" ca="1" si="9"/>
        <v>Mass market</v>
      </c>
      <c r="B563" s="337"/>
      <c r="C563" s="388" t="s">
        <v>1793</v>
      </c>
      <c r="D563" s="388" t="s">
        <v>1794</v>
      </c>
      <c r="E563" s="390" t="s">
        <v>1994</v>
      </c>
      <c r="F563" s="390" t="s">
        <v>1995</v>
      </c>
      <c r="G563" s="350" t="s">
        <v>906</v>
      </c>
    </row>
    <row r="564" spans="1:10" x14ac:dyDescent="0.3">
      <c r="A564" s="336" t="str">
        <f t="shared" ca="1" si="9"/>
        <v>Declining market</v>
      </c>
      <c r="B564" s="337"/>
      <c r="C564" s="388" t="s">
        <v>1795</v>
      </c>
      <c r="D564" s="388" t="s">
        <v>1796</v>
      </c>
      <c r="E564" s="390" t="s">
        <v>1996</v>
      </c>
      <c r="F564" s="390" t="s">
        <v>1997</v>
      </c>
      <c r="G564" s="350" t="s">
        <v>906</v>
      </c>
    </row>
    <row r="565" spans="1:10" x14ac:dyDescent="0.3">
      <c r="A565" s="336" t="str">
        <f t="shared" ca="1" si="9"/>
        <v>Market of the future</v>
      </c>
      <c r="B565" s="337"/>
      <c r="C565" s="388" t="s">
        <v>1797</v>
      </c>
      <c r="D565" s="388" t="s">
        <v>1798</v>
      </c>
      <c r="E565" s="390" t="s">
        <v>1998</v>
      </c>
      <c r="F565" s="390" t="s">
        <v>1999</v>
      </c>
      <c r="G565" s="350" t="s">
        <v>906</v>
      </c>
    </row>
    <row r="566" spans="1:10" x14ac:dyDescent="0.3">
      <c r="A566" s="336" t="str">
        <f t="shared" ca="1" si="9"/>
        <v>Niche market</v>
      </c>
      <c r="B566" s="337"/>
      <c r="C566" s="388" t="s">
        <v>1799</v>
      </c>
      <c r="D566" s="388" t="s">
        <v>1800</v>
      </c>
      <c r="E566" s="390" t="s">
        <v>2000</v>
      </c>
      <c r="F566" s="390" t="s">
        <v>2001</v>
      </c>
      <c r="G566" s="350" t="s">
        <v>906</v>
      </c>
    </row>
    <row r="567" spans="1:10" x14ac:dyDescent="0.3">
      <c r="A567" s="336" t="str">
        <f t="shared" ca="1" si="9"/>
        <v>In</v>
      </c>
      <c r="B567" s="337"/>
      <c r="C567" s="388" t="s">
        <v>2013</v>
      </c>
      <c r="D567" s="388" t="s">
        <v>2014</v>
      </c>
      <c r="E567" s="391" t="s">
        <v>2015</v>
      </c>
      <c r="F567" s="391" t="s">
        <v>2016</v>
      </c>
      <c r="G567" s="350" t="s">
        <v>906</v>
      </c>
    </row>
    <row r="568" spans="1:10" x14ac:dyDescent="0.3">
      <c r="A568" s="336" t="str">
        <f t="shared" ca="1" si="9"/>
        <v>Market share [%]</v>
      </c>
      <c r="B568" s="337"/>
      <c r="C568" s="388" t="s">
        <v>1801</v>
      </c>
      <c r="D568" s="388" t="s">
        <v>1802</v>
      </c>
      <c r="E568" s="392" t="s">
        <v>2002</v>
      </c>
      <c r="F568" s="392" t="s">
        <v>2003</v>
      </c>
      <c r="G568" s="350" t="s">
        <v>906</v>
      </c>
    </row>
    <row r="569" spans="1:10" x14ac:dyDescent="0.3">
      <c r="A569" s="336" t="str">
        <f t="shared" ca="1" si="9"/>
        <v>Total</v>
      </c>
      <c r="B569" s="337"/>
      <c r="C569" s="338" t="s">
        <v>1819</v>
      </c>
      <c r="D569" s="338" t="s">
        <v>1819</v>
      </c>
      <c r="E569" s="338" t="s">
        <v>1819</v>
      </c>
      <c r="F569" s="338" t="s">
        <v>1884</v>
      </c>
      <c r="G569" s="350" t="s">
        <v>906</v>
      </c>
    </row>
    <row r="570" spans="1:10" x14ac:dyDescent="0.3">
      <c r="A570" s="336" t="str">
        <f t="shared" ca="1" si="9"/>
        <v>High</v>
      </c>
      <c r="B570" s="337"/>
      <c r="C570" s="338" t="s">
        <v>255</v>
      </c>
      <c r="D570" s="338" t="s">
        <v>341</v>
      </c>
      <c r="E570" s="338" t="s">
        <v>1548</v>
      </c>
      <c r="F570" s="338" t="s">
        <v>1885</v>
      </c>
      <c r="G570" s="350" t="s">
        <v>906</v>
      </c>
    </row>
    <row r="571" spans="1:10" x14ac:dyDescent="0.3">
      <c r="A571" s="336" t="str">
        <f t="shared" ca="1" si="9"/>
        <v>Low</v>
      </c>
      <c r="B571" s="337"/>
      <c r="C571" s="338" t="s">
        <v>257</v>
      </c>
      <c r="D571" s="338" t="s">
        <v>342</v>
      </c>
      <c r="E571" s="338" t="s">
        <v>1551</v>
      </c>
      <c r="F571" s="338" t="s">
        <v>1089</v>
      </c>
      <c r="G571" s="350" t="s">
        <v>906</v>
      </c>
    </row>
    <row r="572" spans="1:10" x14ac:dyDescent="0.3">
      <c r="A572" s="336" t="str">
        <f t="shared" ca="1" si="9"/>
        <v>High</v>
      </c>
      <c r="B572" s="337"/>
      <c r="C572" s="338" t="s">
        <v>255</v>
      </c>
      <c r="D572" s="338" t="s">
        <v>482</v>
      </c>
      <c r="E572" s="338" t="s">
        <v>1548</v>
      </c>
      <c r="F572" s="338" t="s">
        <v>1885</v>
      </c>
      <c r="G572" s="350" t="s">
        <v>906</v>
      </c>
    </row>
    <row r="573" spans="1:10" x14ac:dyDescent="0.3">
      <c r="A573" s="336" t="str">
        <f t="shared" ca="1" si="9"/>
        <v>Low</v>
      </c>
      <c r="B573" s="337"/>
      <c r="C573" s="338" t="s">
        <v>257</v>
      </c>
      <c r="D573" s="338" t="s">
        <v>484</v>
      </c>
      <c r="E573" s="338" t="s">
        <v>1551</v>
      </c>
      <c r="F573" s="338" t="s">
        <v>1089</v>
      </c>
      <c r="G573" s="350" t="s">
        <v>906</v>
      </c>
    </row>
    <row r="574" spans="1:10" x14ac:dyDescent="0.3">
      <c r="A574" s="336" t="str">
        <f t="shared" ca="1" si="9"/>
        <v>Copy arrow: ctrl and left mouse button</v>
      </c>
      <c r="B574" s="337"/>
      <c r="C574" s="338" t="s">
        <v>1856</v>
      </c>
      <c r="D574" s="338" t="s">
        <v>1857</v>
      </c>
      <c r="E574" s="338" t="s">
        <v>1858</v>
      </c>
      <c r="F574" s="338" t="s">
        <v>1886</v>
      </c>
      <c r="G574" s="350" t="s">
        <v>906</v>
      </c>
    </row>
    <row r="575" spans="1:10" s="396" customFormat="1" ht="15" customHeight="1" x14ac:dyDescent="0.3">
      <c r="A575" s="393" t="str">
        <f t="shared" ca="1" si="9"/>
        <v>S T R A T E G I E S</v>
      </c>
      <c r="B575" s="394"/>
      <c r="C575" s="393" t="s">
        <v>466</v>
      </c>
      <c r="D575" s="393" t="s">
        <v>1955</v>
      </c>
      <c r="E575" s="393" t="s">
        <v>1704</v>
      </c>
      <c r="F575" s="393" t="s">
        <v>1956</v>
      </c>
      <c r="G575" s="395" t="s">
        <v>906</v>
      </c>
      <c r="J575" s="397"/>
    </row>
    <row r="576" spans="1:10" s="396" customFormat="1" ht="27.75" customHeight="1" x14ac:dyDescent="0.3">
      <c r="A576" s="398" t="str">
        <f t="shared" ca="1" si="9"/>
        <v>SO-Strategies</v>
      </c>
      <c r="B576" s="399"/>
      <c r="C576" s="388" t="s">
        <v>2017</v>
      </c>
      <c r="D576" s="388" t="s">
        <v>2019</v>
      </c>
      <c r="E576" s="388" t="s">
        <v>1934</v>
      </c>
      <c r="F576" s="388" t="s">
        <v>1935</v>
      </c>
      <c r="G576" s="395" t="s">
        <v>906</v>
      </c>
      <c r="J576" s="397"/>
    </row>
    <row r="577" spans="1:10" s="396" customFormat="1" ht="15" customHeight="1" x14ac:dyDescent="0.3">
      <c r="A577" s="398" t="str">
        <f t="shared" ca="1" si="9"/>
        <v>ST-Strategies</v>
      </c>
      <c r="B577" s="399"/>
      <c r="C577" s="388" t="s">
        <v>1936</v>
      </c>
      <c r="D577" s="388" t="s">
        <v>1937</v>
      </c>
      <c r="E577" s="388" t="s">
        <v>1938</v>
      </c>
      <c r="F577" s="388" t="s">
        <v>1939</v>
      </c>
      <c r="G577" s="395" t="s">
        <v>906</v>
      </c>
      <c r="J577" s="397"/>
    </row>
    <row r="578" spans="1:10" s="396" customFormat="1" ht="33" customHeight="1" x14ac:dyDescent="0.3">
      <c r="A578" s="398" t="str">
        <f t="shared" ca="1" si="9"/>
        <v>WO-Strategies</v>
      </c>
      <c r="B578" s="399"/>
      <c r="C578" s="388" t="s">
        <v>1940</v>
      </c>
      <c r="D578" s="388" t="s">
        <v>2020</v>
      </c>
      <c r="E578" s="388" t="s">
        <v>1941</v>
      </c>
      <c r="F578" s="388" t="s">
        <v>1942</v>
      </c>
      <c r="G578" s="395" t="s">
        <v>906</v>
      </c>
      <c r="J578" s="397"/>
    </row>
    <row r="579" spans="1:10" s="396" customFormat="1" ht="15" customHeight="1" x14ac:dyDescent="0.3">
      <c r="A579" s="398" t="str">
        <f t="shared" ca="1" si="9"/>
        <v>WT-Strategies</v>
      </c>
      <c r="B579" s="399"/>
      <c r="C579" s="388" t="s">
        <v>1943</v>
      </c>
      <c r="D579" s="388" t="s">
        <v>1944</v>
      </c>
      <c r="E579" s="388" t="s">
        <v>1945</v>
      </c>
      <c r="F579" s="388" t="s">
        <v>1946</v>
      </c>
      <c r="G579" s="395" t="s">
        <v>906</v>
      </c>
      <c r="J579" s="397"/>
    </row>
    <row r="580" spans="1:10" s="396" customFormat="1" ht="15" customHeight="1" x14ac:dyDescent="0.3">
      <c r="A580" s="398" t="str">
        <f t="shared" ca="1" si="9"/>
        <v>(Use forces to seize opportunities)</v>
      </c>
      <c r="B580" s="399"/>
      <c r="C580" s="400" t="s">
        <v>2024</v>
      </c>
      <c r="D580" s="388" t="s">
        <v>2018</v>
      </c>
      <c r="E580" s="400" t="s">
        <v>2028</v>
      </c>
      <c r="F580" s="400" t="s">
        <v>2035</v>
      </c>
      <c r="G580" s="395"/>
      <c r="J580" s="397"/>
    </row>
    <row r="581" spans="1:10" s="396" customFormat="1" ht="15" customHeight="1" x14ac:dyDescent="0.3">
      <c r="A581" s="398" t="str">
        <f t="shared" ca="1" si="9"/>
        <v>(Use forces to avoid threats)</v>
      </c>
      <c r="B581" s="399"/>
      <c r="C581" s="400" t="s">
        <v>2025</v>
      </c>
      <c r="D581" s="388" t="s">
        <v>2022</v>
      </c>
      <c r="E581" s="400" t="s">
        <v>2029</v>
      </c>
      <c r="F581" s="400" t="s">
        <v>2034</v>
      </c>
      <c r="G581" s="395"/>
      <c r="J581" s="397"/>
    </row>
    <row r="582" spans="1:10" s="396" customFormat="1" ht="15" customHeight="1" x14ac:dyDescent="0.3">
      <c r="A582" s="398" t="str">
        <f t="shared" ca="1" si="9"/>
        <v>(Minimize weaknesses to seize opportunities)</v>
      </c>
      <c r="B582" s="399"/>
      <c r="C582" s="400" t="s">
        <v>2026</v>
      </c>
      <c r="D582" s="388" t="s">
        <v>2023</v>
      </c>
      <c r="E582" s="400" t="s">
        <v>2030</v>
      </c>
      <c r="F582" s="400" t="s">
        <v>2033</v>
      </c>
      <c r="G582" s="395"/>
      <c r="J582" s="397"/>
    </row>
    <row r="583" spans="1:10" s="396" customFormat="1" ht="15" customHeight="1" x14ac:dyDescent="0.3">
      <c r="A583" s="398" t="str">
        <f t="shared" ca="1" si="9"/>
        <v>(Minimize weaknesses to avoid threats)</v>
      </c>
      <c r="B583" s="399"/>
      <c r="C583" s="400" t="s">
        <v>2027</v>
      </c>
      <c r="D583" s="388" t="s">
        <v>2021</v>
      </c>
      <c r="E583" s="400" t="s">
        <v>2031</v>
      </c>
      <c r="F583" s="400" t="s">
        <v>2032</v>
      </c>
      <c r="G583" s="395"/>
      <c r="J583" s="397"/>
    </row>
    <row r="584" spans="1:10" s="396" customFormat="1" ht="15" customHeight="1" x14ac:dyDescent="0.3">
      <c r="A584" s="398" t="str">
        <f t="shared" ca="1" si="9"/>
        <v>Internal factors</v>
      </c>
      <c r="B584" s="399"/>
      <c r="C584" s="401" t="s">
        <v>1947</v>
      </c>
      <c r="D584" s="401" t="s">
        <v>1948</v>
      </c>
      <c r="E584" s="400" t="s">
        <v>1949</v>
      </c>
      <c r="F584" s="400" t="s">
        <v>1950</v>
      </c>
      <c r="G584" s="395" t="s">
        <v>906</v>
      </c>
      <c r="J584" s="397"/>
    </row>
    <row r="585" spans="1:10" s="396" customFormat="1" ht="15" customHeight="1" x14ac:dyDescent="0.3">
      <c r="A585" s="398" t="str">
        <f t="shared" ca="1" si="9"/>
        <v>External factors</v>
      </c>
      <c r="B585" s="399"/>
      <c r="C585" s="391" t="s">
        <v>1951</v>
      </c>
      <c r="D585" s="391" t="s">
        <v>1952</v>
      </c>
      <c r="E585" s="388" t="s">
        <v>1953</v>
      </c>
      <c r="F585" s="388" t="s">
        <v>1954</v>
      </c>
      <c r="G585" s="395" t="s">
        <v>906</v>
      </c>
      <c r="J585" s="397"/>
    </row>
    <row r="586" spans="1:10" ht="27.6" x14ac:dyDescent="0.3">
      <c r="A586" s="373" t="str">
        <f t="shared" ca="1" si="9"/>
        <v>Enter here the hyperlink to the tool "Cockpit"  with  the right mouse button</v>
      </c>
      <c r="B586" s="368"/>
      <c r="C586" s="353" t="s">
        <v>1958</v>
      </c>
      <c r="D586" s="353" t="s">
        <v>1959</v>
      </c>
      <c r="E586" s="402" t="s">
        <v>1960</v>
      </c>
      <c r="F586" s="353" t="s">
        <v>1961</v>
      </c>
      <c r="G586" s="350" t="s">
        <v>906</v>
      </c>
    </row>
    <row r="587" spans="1:10" ht="27.6" x14ac:dyDescent="0.3">
      <c r="A587" s="373" t="str">
        <f t="shared" ca="1" si="9"/>
        <v>Enter here the hyperlink to the tool "Innovation Management""  with  the right mouse button</v>
      </c>
      <c r="B587" s="368"/>
      <c r="C587" s="353" t="s">
        <v>1965</v>
      </c>
      <c r="D587" s="353" t="s">
        <v>1964</v>
      </c>
      <c r="E587" s="402" t="s">
        <v>1963</v>
      </c>
      <c r="F587" s="353" t="s">
        <v>1962</v>
      </c>
      <c r="G587" s="350" t="s">
        <v>906</v>
      </c>
    </row>
    <row r="588" spans="1:10" x14ac:dyDescent="0.3">
      <c r="A588" s="403" t="str">
        <f t="shared" ca="1" si="9"/>
        <v>Currency:</v>
      </c>
      <c r="B588" s="404"/>
      <c r="C588" s="338" t="s">
        <v>2009</v>
      </c>
      <c r="D588" s="338" t="s">
        <v>2010</v>
      </c>
      <c r="E588" s="338" t="s">
        <v>2011</v>
      </c>
      <c r="F588" s="338" t="s">
        <v>2012</v>
      </c>
      <c r="G588" s="350" t="s">
        <v>906</v>
      </c>
    </row>
    <row r="589" spans="1:10" x14ac:dyDescent="0.3">
      <c r="A589" s="405">
        <f t="shared" ca="1" si="9"/>
        <v>0</v>
      </c>
      <c r="B589" s="404"/>
      <c r="C589" s="406"/>
      <c r="D589" s="406"/>
      <c r="E589" s="406"/>
      <c r="F589" s="406"/>
      <c r="G589" s="350" t="s">
        <v>906</v>
      </c>
    </row>
    <row r="590" spans="1:10" x14ac:dyDescent="0.3">
      <c r="A590" s="405">
        <f t="shared" ca="1" si="9"/>
        <v>0</v>
      </c>
      <c r="B590" s="404"/>
      <c r="C590" s="406"/>
      <c r="D590" s="406"/>
      <c r="E590" s="406"/>
      <c r="F590" s="406"/>
      <c r="G590" s="350" t="s">
        <v>906</v>
      </c>
    </row>
    <row r="591" spans="1:10" x14ac:dyDescent="0.3">
      <c r="A591" s="405">
        <f t="shared" ca="1" si="9"/>
        <v>0</v>
      </c>
      <c r="B591" s="404"/>
      <c r="C591" s="406"/>
      <c r="D591" s="406"/>
      <c r="E591" s="406"/>
      <c r="F591" s="406"/>
      <c r="G591" s="350" t="s">
        <v>906</v>
      </c>
    </row>
    <row r="592" spans="1:10" x14ac:dyDescent="0.3">
      <c r="A592" s="405">
        <f t="shared" ca="1" si="9"/>
        <v>0</v>
      </c>
      <c r="B592" s="404"/>
      <c r="C592" s="406"/>
      <c r="D592" s="406"/>
      <c r="E592" s="406"/>
      <c r="F592" s="406"/>
      <c r="G592" s="350" t="s">
        <v>906</v>
      </c>
    </row>
    <row r="593" spans="1:7" x14ac:dyDescent="0.3">
      <c r="A593" s="405">
        <f t="shared" ca="1" si="9"/>
        <v>0</v>
      </c>
      <c r="B593" s="404"/>
      <c r="C593" s="406"/>
      <c r="D593" s="406"/>
      <c r="E593" s="406"/>
      <c r="F593" s="406"/>
      <c r="G593" s="350" t="s">
        <v>906</v>
      </c>
    </row>
    <row r="594" spans="1:7" x14ac:dyDescent="0.3">
      <c r="A594" s="405">
        <f t="shared" ca="1" si="9"/>
        <v>0</v>
      </c>
      <c r="B594" s="404"/>
      <c r="C594" s="406"/>
      <c r="D594" s="406"/>
      <c r="E594" s="406"/>
      <c r="F594" s="406"/>
      <c r="G594" s="350" t="s">
        <v>906</v>
      </c>
    </row>
    <row r="595" spans="1:7" x14ac:dyDescent="0.3">
      <c r="A595" s="405">
        <f t="shared" ca="1" si="9"/>
        <v>0</v>
      </c>
      <c r="B595" s="404"/>
      <c r="C595" s="406"/>
      <c r="D595" s="406"/>
      <c r="E595" s="406"/>
      <c r="F595" s="406"/>
      <c r="G595" s="350" t="s">
        <v>906</v>
      </c>
    </row>
    <row r="596" spans="1:7" x14ac:dyDescent="0.3">
      <c r="A596" s="405">
        <f t="shared" ca="1" si="9"/>
        <v>0</v>
      </c>
      <c r="B596" s="404"/>
      <c r="C596" s="406"/>
      <c r="D596" s="406"/>
      <c r="E596" s="406"/>
      <c r="F596" s="406"/>
      <c r="G596" s="350" t="s">
        <v>906</v>
      </c>
    </row>
    <row r="597" spans="1:7" x14ac:dyDescent="0.3">
      <c r="A597" s="405">
        <f t="shared" ca="1" si="9"/>
        <v>0</v>
      </c>
      <c r="B597" s="404"/>
      <c r="C597" s="406"/>
      <c r="D597" s="406"/>
      <c r="E597" s="406"/>
      <c r="F597" s="406"/>
      <c r="G597" s="350" t="s">
        <v>906</v>
      </c>
    </row>
    <row r="598" spans="1:7" x14ac:dyDescent="0.3">
      <c r="A598" s="405">
        <f t="shared" ca="1" si="9"/>
        <v>0</v>
      </c>
      <c r="B598" s="404"/>
      <c r="C598" s="406"/>
      <c r="D598" s="406"/>
      <c r="E598" s="406"/>
      <c r="F598" s="406"/>
      <c r="G598" s="350" t="s">
        <v>906</v>
      </c>
    </row>
    <row r="599" spans="1:7" x14ac:dyDescent="0.3">
      <c r="A599" s="405">
        <f t="shared" ca="1" si="9"/>
        <v>0</v>
      </c>
      <c r="B599" s="404"/>
      <c r="C599" s="406"/>
      <c r="D599" s="406"/>
      <c r="E599" s="406"/>
      <c r="F599" s="406"/>
      <c r="G599" s="350" t="s">
        <v>906</v>
      </c>
    </row>
    <row r="600" spans="1:7" x14ac:dyDescent="0.3">
      <c r="A600" s="405">
        <f t="shared" ca="1" si="9"/>
        <v>0</v>
      </c>
      <c r="B600" s="404"/>
      <c r="C600" s="406"/>
      <c r="D600" s="406"/>
      <c r="E600" s="406"/>
      <c r="F600" s="406"/>
      <c r="G600" s="350" t="s">
        <v>906</v>
      </c>
    </row>
    <row r="601" spans="1:7" x14ac:dyDescent="0.3">
      <c r="A601" s="405">
        <f t="shared" ca="1" si="9"/>
        <v>0</v>
      </c>
      <c r="B601" s="404"/>
      <c r="C601" s="406"/>
      <c r="D601" s="406"/>
      <c r="E601" s="406"/>
      <c r="F601" s="406"/>
      <c r="G601" s="350" t="s">
        <v>906</v>
      </c>
    </row>
    <row r="602" spans="1:7" x14ac:dyDescent="0.3">
      <c r="A602" s="405">
        <f t="shared" ca="1" si="9"/>
        <v>0</v>
      </c>
      <c r="B602" s="404"/>
      <c r="C602" s="406"/>
      <c r="D602" s="406"/>
      <c r="E602" s="406"/>
      <c r="F602" s="406"/>
      <c r="G602" s="350" t="s">
        <v>906</v>
      </c>
    </row>
    <row r="603" spans="1:7" x14ac:dyDescent="0.3">
      <c r="A603" s="405">
        <f t="shared" ca="1" si="9"/>
        <v>0</v>
      </c>
      <c r="B603" s="404"/>
      <c r="C603" s="406"/>
      <c r="D603" s="406"/>
      <c r="E603" s="406"/>
      <c r="F603" s="406"/>
      <c r="G603" s="350" t="s">
        <v>906</v>
      </c>
    </row>
    <row r="604" spans="1:7" x14ac:dyDescent="0.3">
      <c r="A604" s="405">
        <f t="shared" ca="1" si="9"/>
        <v>0</v>
      </c>
      <c r="B604" s="404"/>
      <c r="C604" s="406"/>
      <c r="D604" s="406"/>
      <c r="E604" s="406"/>
      <c r="F604" s="406"/>
      <c r="G604" s="350" t="s">
        <v>906</v>
      </c>
    </row>
    <row r="605" spans="1:7" x14ac:dyDescent="0.3">
      <c r="A605" s="405">
        <f t="shared" ca="1" si="9"/>
        <v>0</v>
      </c>
      <c r="B605" s="404"/>
      <c r="C605" s="406"/>
      <c r="D605" s="406"/>
      <c r="E605" s="406"/>
      <c r="F605" s="406"/>
      <c r="G605" s="350" t="s">
        <v>906</v>
      </c>
    </row>
    <row r="606" spans="1:7" x14ac:dyDescent="0.3">
      <c r="A606" s="405">
        <f t="shared" ca="1" si="9"/>
        <v>0</v>
      </c>
      <c r="B606" s="404"/>
      <c r="C606" s="406"/>
      <c r="D606" s="406"/>
      <c r="E606" s="406"/>
      <c r="F606" s="406"/>
      <c r="G606" s="350" t="s">
        <v>906</v>
      </c>
    </row>
    <row r="607" spans="1:7" x14ac:dyDescent="0.3">
      <c r="A607" s="405">
        <f t="shared" ca="1" si="9"/>
        <v>0</v>
      </c>
      <c r="B607" s="404"/>
      <c r="C607" s="406"/>
      <c r="D607" s="406"/>
      <c r="E607" s="406"/>
      <c r="F607" s="406"/>
      <c r="G607" s="350"/>
    </row>
    <row r="608" spans="1:7" x14ac:dyDescent="0.3">
      <c r="A608" s="405">
        <f t="shared" ca="1" si="9"/>
        <v>0</v>
      </c>
      <c r="B608" s="404"/>
      <c r="C608" s="406"/>
      <c r="D608" s="406"/>
      <c r="E608" s="406"/>
      <c r="F608" s="406"/>
      <c r="G608" s="350"/>
    </row>
    <row r="609" spans="1:7" x14ac:dyDescent="0.3">
      <c r="A609" s="405">
        <f t="shared" ca="1" si="9"/>
        <v>0</v>
      </c>
      <c r="B609" s="404"/>
      <c r="C609" s="406"/>
      <c r="D609" s="406"/>
      <c r="E609" s="406"/>
      <c r="F609" s="406"/>
      <c r="G609" s="350"/>
    </row>
    <row r="610" spans="1:7" x14ac:dyDescent="0.3">
      <c r="A610" s="405">
        <f t="shared" ca="1" si="9"/>
        <v>0</v>
      </c>
      <c r="B610" s="404"/>
      <c r="C610" s="406"/>
      <c r="D610" s="406"/>
      <c r="E610" s="406"/>
      <c r="F610" s="406"/>
      <c r="G610" s="350"/>
    </row>
    <row r="611" spans="1:7" x14ac:dyDescent="0.3">
      <c r="A611" s="405">
        <f t="shared" ca="1" si="9"/>
        <v>0</v>
      </c>
      <c r="B611" s="404"/>
      <c r="C611" s="406"/>
      <c r="D611" s="406"/>
      <c r="E611" s="406"/>
      <c r="F611" s="406"/>
      <c r="G611" s="350"/>
    </row>
    <row r="612" spans="1:7" x14ac:dyDescent="0.3">
      <c r="A612" s="405">
        <f t="shared" ca="1" si="9"/>
        <v>0</v>
      </c>
      <c r="B612" s="404"/>
      <c r="C612" s="406"/>
      <c r="D612" s="406"/>
      <c r="E612" s="406"/>
      <c r="F612" s="406"/>
      <c r="G612" s="350"/>
    </row>
    <row r="613" spans="1:7" x14ac:dyDescent="0.3">
      <c r="A613" s="405">
        <f t="shared" ca="1" si="9"/>
        <v>0</v>
      </c>
      <c r="B613" s="404"/>
      <c r="C613" s="406"/>
      <c r="D613" s="406"/>
      <c r="E613" s="406"/>
      <c r="F613" s="406"/>
      <c r="G613" s="350"/>
    </row>
    <row r="614" spans="1:7" x14ac:dyDescent="0.3">
      <c r="A614" s="405">
        <f t="shared" ca="1" si="9"/>
        <v>0</v>
      </c>
      <c r="B614" s="404"/>
      <c r="C614" s="406"/>
      <c r="D614" s="406"/>
      <c r="E614" s="406"/>
      <c r="F614" s="406"/>
      <c r="G614" s="350"/>
    </row>
    <row r="615" spans="1:7" x14ac:dyDescent="0.3">
      <c r="A615" s="405">
        <f t="shared" ca="1" si="9"/>
        <v>0</v>
      </c>
      <c r="B615" s="404"/>
      <c r="C615" s="406"/>
      <c r="D615" s="406"/>
      <c r="E615" s="406"/>
      <c r="F615" s="406"/>
      <c r="G615" s="350"/>
    </row>
    <row r="616" spans="1:7" x14ac:dyDescent="0.3">
      <c r="A616" s="405">
        <f t="shared" ca="1" si="9"/>
        <v>0</v>
      </c>
      <c r="B616" s="404"/>
      <c r="C616" s="406"/>
      <c r="D616" s="406"/>
      <c r="E616" s="406"/>
      <c r="F616" s="406"/>
      <c r="G616" s="350"/>
    </row>
    <row r="617" spans="1:7" x14ac:dyDescent="0.3">
      <c r="A617" s="405">
        <f t="shared" ca="1" si="9"/>
        <v>0</v>
      </c>
      <c r="B617" s="404"/>
      <c r="C617" s="406"/>
      <c r="D617" s="406"/>
      <c r="E617" s="406"/>
      <c r="F617" s="406"/>
      <c r="G617" s="350"/>
    </row>
    <row r="618" spans="1:7" x14ac:dyDescent="0.3">
      <c r="A618" s="405">
        <f t="shared" ca="1" si="9"/>
        <v>0</v>
      </c>
      <c r="B618" s="404"/>
      <c r="C618" s="406"/>
      <c r="D618" s="406"/>
      <c r="E618" s="406"/>
      <c r="F618" s="406"/>
      <c r="G618" s="350"/>
    </row>
    <row r="619" spans="1:7" x14ac:dyDescent="0.3">
      <c r="A619" s="405">
        <f t="shared" ref="A619:A665" ca="1" si="10">OFFSET($C619,0,$B$4-1)</f>
        <v>0</v>
      </c>
      <c r="B619" s="404"/>
      <c r="C619" s="406"/>
      <c r="D619" s="406"/>
      <c r="E619" s="406"/>
      <c r="F619" s="406"/>
      <c r="G619" s="350"/>
    </row>
    <row r="620" spans="1:7" x14ac:dyDescent="0.3">
      <c r="A620" s="405">
        <f t="shared" ca="1" si="10"/>
        <v>0</v>
      </c>
      <c r="B620" s="404"/>
      <c r="C620" s="406"/>
      <c r="D620" s="406"/>
      <c r="E620" s="406"/>
      <c r="F620" s="406"/>
      <c r="G620" s="350"/>
    </row>
    <row r="621" spans="1:7" x14ac:dyDescent="0.3">
      <c r="A621" s="405">
        <f t="shared" ca="1" si="10"/>
        <v>0</v>
      </c>
      <c r="B621" s="404"/>
      <c r="C621" s="406"/>
      <c r="D621" s="406"/>
      <c r="E621" s="406"/>
      <c r="F621" s="406"/>
      <c r="G621" s="350"/>
    </row>
    <row r="622" spans="1:7" x14ac:dyDescent="0.3">
      <c r="A622" s="405">
        <f t="shared" ca="1" si="10"/>
        <v>0</v>
      </c>
      <c r="B622" s="404"/>
      <c r="C622" s="406"/>
      <c r="D622" s="406"/>
      <c r="E622" s="406"/>
      <c r="F622" s="406"/>
      <c r="G622" s="350"/>
    </row>
    <row r="623" spans="1:7" x14ac:dyDescent="0.3">
      <c r="A623" s="405">
        <f t="shared" ca="1" si="10"/>
        <v>0</v>
      </c>
      <c r="B623" s="404"/>
      <c r="C623" s="406"/>
      <c r="D623" s="406"/>
      <c r="E623" s="406"/>
      <c r="F623" s="406"/>
      <c r="G623" s="350"/>
    </row>
    <row r="624" spans="1:7" x14ac:dyDescent="0.3">
      <c r="A624" s="405">
        <f t="shared" ca="1" si="10"/>
        <v>0</v>
      </c>
      <c r="B624" s="404"/>
      <c r="C624" s="406"/>
      <c r="D624" s="406"/>
      <c r="E624" s="406"/>
      <c r="F624" s="406"/>
      <c r="G624" s="350"/>
    </row>
    <row r="625" spans="1:7" x14ac:dyDescent="0.3">
      <c r="A625" s="405">
        <f t="shared" ca="1" si="10"/>
        <v>0</v>
      </c>
      <c r="B625" s="404"/>
      <c r="C625" s="406"/>
      <c r="D625" s="406"/>
      <c r="E625" s="406"/>
      <c r="F625" s="406"/>
      <c r="G625" s="350"/>
    </row>
    <row r="626" spans="1:7" x14ac:dyDescent="0.3">
      <c r="A626" s="405">
        <f t="shared" ca="1" si="10"/>
        <v>0</v>
      </c>
      <c r="B626" s="404"/>
      <c r="C626" s="406"/>
      <c r="D626" s="406"/>
      <c r="E626" s="406"/>
      <c r="F626" s="406"/>
      <c r="G626" s="350"/>
    </row>
    <row r="627" spans="1:7" x14ac:dyDescent="0.3">
      <c r="A627" s="405">
        <f t="shared" ca="1" si="10"/>
        <v>0</v>
      </c>
      <c r="B627" s="404"/>
      <c r="C627" s="406"/>
      <c r="D627" s="406"/>
      <c r="E627" s="406"/>
      <c r="F627" s="406"/>
      <c r="G627" s="350"/>
    </row>
    <row r="628" spans="1:7" x14ac:dyDescent="0.3">
      <c r="A628" s="405">
        <f t="shared" ca="1" si="10"/>
        <v>0</v>
      </c>
      <c r="B628" s="404"/>
      <c r="C628" s="406"/>
      <c r="D628" s="406"/>
      <c r="E628" s="406"/>
      <c r="F628" s="406"/>
      <c r="G628" s="350"/>
    </row>
    <row r="629" spans="1:7" x14ac:dyDescent="0.3">
      <c r="A629" s="405">
        <f t="shared" ca="1" si="10"/>
        <v>0</v>
      </c>
      <c r="B629" s="404"/>
      <c r="C629" s="406"/>
      <c r="D629" s="406"/>
      <c r="E629" s="406"/>
      <c r="F629" s="406"/>
      <c r="G629" s="350"/>
    </row>
    <row r="630" spans="1:7" x14ac:dyDescent="0.3">
      <c r="A630" s="405">
        <f t="shared" ca="1" si="10"/>
        <v>0</v>
      </c>
      <c r="B630" s="404"/>
      <c r="C630" s="406"/>
      <c r="D630" s="406"/>
      <c r="E630" s="406"/>
      <c r="F630" s="406"/>
      <c r="G630" s="350"/>
    </row>
    <row r="631" spans="1:7" x14ac:dyDescent="0.3">
      <c r="A631" s="405">
        <f t="shared" ca="1" si="10"/>
        <v>0</v>
      </c>
      <c r="B631" s="404"/>
      <c r="C631" s="406"/>
      <c r="D631" s="406"/>
      <c r="E631" s="406"/>
      <c r="F631" s="406"/>
      <c r="G631" s="350"/>
    </row>
    <row r="632" spans="1:7" x14ac:dyDescent="0.3">
      <c r="A632" s="405">
        <f t="shared" ca="1" si="10"/>
        <v>0</v>
      </c>
      <c r="B632" s="404"/>
      <c r="C632" s="406"/>
      <c r="D632" s="406"/>
      <c r="E632" s="406"/>
      <c r="F632" s="406"/>
      <c r="G632" s="350"/>
    </row>
    <row r="633" spans="1:7" x14ac:dyDescent="0.3">
      <c r="A633" s="405">
        <f t="shared" ca="1" si="10"/>
        <v>0</v>
      </c>
      <c r="B633" s="404"/>
      <c r="C633" s="406"/>
      <c r="D633" s="406"/>
      <c r="E633" s="406"/>
      <c r="F633" s="406"/>
      <c r="G633" s="350"/>
    </row>
    <row r="634" spans="1:7" x14ac:dyDescent="0.3">
      <c r="A634" s="405">
        <f t="shared" ca="1" si="10"/>
        <v>0</v>
      </c>
      <c r="B634" s="404"/>
      <c r="C634" s="406"/>
      <c r="D634" s="406"/>
      <c r="E634" s="406"/>
      <c r="F634" s="406"/>
      <c r="G634" s="350"/>
    </row>
    <row r="635" spans="1:7" x14ac:dyDescent="0.3">
      <c r="A635" s="405">
        <f t="shared" ca="1" si="10"/>
        <v>0</v>
      </c>
      <c r="B635" s="404"/>
      <c r="C635" s="406"/>
      <c r="D635" s="406"/>
      <c r="E635" s="406"/>
      <c r="F635" s="406"/>
      <c r="G635" s="350"/>
    </row>
    <row r="636" spans="1:7" x14ac:dyDescent="0.3">
      <c r="A636" s="405">
        <f t="shared" ca="1" si="10"/>
        <v>0</v>
      </c>
      <c r="B636" s="404"/>
      <c r="C636" s="406"/>
      <c r="D636" s="406"/>
      <c r="E636" s="406"/>
      <c r="F636" s="406"/>
      <c r="G636" s="350"/>
    </row>
    <row r="637" spans="1:7" x14ac:dyDescent="0.3">
      <c r="A637" s="405">
        <f t="shared" ca="1" si="10"/>
        <v>0</v>
      </c>
      <c r="B637" s="404"/>
      <c r="C637" s="406"/>
      <c r="D637" s="406"/>
      <c r="E637" s="406"/>
      <c r="F637" s="406"/>
      <c r="G637" s="350"/>
    </row>
    <row r="638" spans="1:7" x14ac:dyDescent="0.3">
      <c r="A638" s="405">
        <f t="shared" ca="1" si="10"/>
        <v>0</v>
      </c>
      <c r="B638" s="404"/>
      <c r="C638" s="406"/>
      <c r="D638" s="406"/>
      <c r="E638" s="406"/>
      <c r="F638" s="406"/>
      <c r="G638" s="350"/>
    </row>
    <row r="639" spans="1:7" x14ac:dyDescent="0.3">
      <c r="A639" s="405">
        <f t="shared" ca="1" si="10"/>
        <v>0</v>
      </c>
      <c r="B639" s="404"/>
      <c r="C639" s="406"/>
      <c r="D639" s="406"/>
      <c r="E639" s="406"/>
      <c r="F639" s="406"/>
      <c r="G639" s="350"/>
    </row>
    <row r="640" spans="1:7" x14ac:dyDescent="0.3">
      <c r="A640" s="405">
        <f t="shared" ca="1" si="10"/>
        <v>0</v>
      </c>
      <c r="B640" s="404"/>
      <c r="C640" s="406"/>
      <c r="D640" s="406"/>
      <c r="E640" s="406"/>
      <c r="F640" s="406"/>
      <c r="G640" s="350"/>
    </row>
    <row r="641" spans="1:7" x14ac:dyDescent="0.3">
      <c r="A641" s="405">
        <f t="shared" ca="1" si="10"/>
        <v>0</v>
      </c>
      <c r="B641" s="404"/>
      <c r="C641" s="406"/>
      <c r="D641" s="406"/>
      <c r="E641" s="406"/>
      <c r="F641" s="406"/>
      <c r="G641" s="350"/>
    </row>
    <row r="642" spans="1:7" x14ac:dyDescent="0.3">
      <c r="A642" s="405">
        <f t="shared" ca="1" si="10"/>
        <v>0</v>
      </c>
      <c r="B642" s="404"/>
      <c r="C642" s="406"/>
      <c r="D642" s="406"/>
      <c r="E642" s="406"/>
      <c r="F642" s="406"/>
      <c r="G642" s="350"/>
    </row>
    <row r="643" spans="1:7" x14ac:dyDescent="0.3">
      <c r="A643" s="405">
        <f t="shared" ca="1" si="10"/>
        <v>0</v>
      </c>
      <c r="B643" s="404"/>
      <c r="C643" s="406"/>
      <c r="D643" s="406"/>
      <c r="E643" s="406"/>
      <c r="F643" s="406"/>
      <c r="G643" s="350"/>
    </row>
    <row r="644" spans="1:7" x14ac:dyDescent="0.3">
      <c r="A644" s="405">
        <f t="shared" ca="1" si="10"/>
        <v>0</v>
      </c>
      <c r="B644" s="404"/>
      <c r="C644" s="406"/>
      <c r="D644" s="406"/>
      <c r="E644" s="406"/>
      <c r="F644" s="406"/>
      <c r="G644" s="350"/>
    </row>
    <row r="645" spans="1:7" x14ac:dyDescent="0.3">
      <c r="A645" s="405">
        <f t="shared" ca="1" si="10"/>
        <v>0</v>
      </c>
      <c r="B645" s="404"/>
      <c r="C645" s="406"/>
      <c r="D645" s="406"/>
      <c r="E645" s="406"/>
      <c r="F645" s="406"/>
      <c r="G645" s="350"/>
    </row>
    <row r="646" spans="1:7" x14ac:dyDescent="0.3">
      <c r="A646" s="405">
        <f t="shared" ca="1" si="10"/>
        <v>0</v>
      </c>
      <c r="B646" s="404"/>
      <c r="C646" s="406"/>
      <c r="D646" s="406"/>
      <c r="E646" s="406"/>
      <c r="F646" s="406"/>
      <c r="G646" s="350"/>
    </row>
    <row r="647" spans="1:7" x14ac:dyDescent="0.3">
      <c r="A647" s="405">
        <f t="shared" ca="1" si="10"/>
        <v>0</v>
      </c>
      <c r="B647" s="404"/>
      <c r="C647" s="406"/>
      <c r="D647" s="406"/>
      <c r="E647" s="406"/>
      <c r="F647" s="406"/>
      <c r="G647" s="350"/>
    </row>
    <row r="648" spans="1:7" x14ac:dyDescent="0.3">
      <c r="A648" s="405">
        <f t="shared" ca="1" si="10"/>
        <v>0</v>
      </c>
      <c r="B648" s="404"/>
      <c r="C648" s="406"/>
      <c r="D648" s="406"/>
      <c r="E648" s="406"/>
      <c r="F648" s="406"/>
      <c r="G648" s="350"/>
    </row>
    <row r="649" spans="1:7" x14ac:dyDescent="0.3">
      <c r="A649" s="405">
        <f t="shared" ca="1" si="10"/>
        <v>0</v>
      </c>
      <c r="B649" s="404"/>
      <c r="C649" s="406"/>
      <c r="D649" s="406"/>
      <c r="E649" s="406"/>
      <c r="F649" s="406"/>
      <c r="G649" s="350"/>
    </row>
    <row r="650" spans="1:7" x14ac:dyDescent="0.3">
      <c r="A650" s="405">
        <f t="shared" ca="1" si="10"/>
        <v>0</v>
      </c>
      <c r="B650" s="404"/>
      <c r="C650" s="406"/>
      <c r="D650" s="406"/>
      <c r="E650" s="406"/>
      <c r="F650" s="406"/>
      <c r="G650" s="350"/>
    </row>
    <row r="651" spans="1:7" x14ac:dyDescent="0.3">
      <c r="A651" s="405">
        <f t="shared" ca="1" si="10"/>
        <v>0</v>
      </c>
      <c r="B651" s="404"/>
      <c r="C651" s="406"/>
      <c r="D651" s="406"/>
      <c r="E651" s="406"/>
      <c r="F651" s="406"/>
      <c r="G651" s="350"/>
    </row>
    <row r="652" spans="1:7" x14ac:dyDescent="0.3">
      <c r="A652" s="405">
        <f t="shared" ca="1" si="10"/>
        <v>0</v>
      </c>
      <c r="B652" s="404"/>
      <c r="C652" s="406"/>
      <c r="D652" s="406"/>
      <c r="E652" s="406"/>
      <c r="F652" s="406"/>
      <c r="G652" s="350"/>
    </row>
    <row r="653" spans="1:7" x14ac:dyDescent="0.3">
      <c r="A653" s="405">
        <f t="shared" ca="1" si="10"/>
        <v>0</v>
      </c>
      <c r="B653" s="404"/>
      <c r="C653" s="406"/>
      <c r="D653" s="406"/>
      <c r="E653" s="406"/>
      <c r="F653" s="406"/>
      <c r="G653" s="350"/>
    </row>
    <row r="654" spans="1:7" x14ac:dyDescent="0.3">
      <c r="A654" s="405">
        <f t="shared" ca="1" si="10"/>
        <v>0</v>
      </c>
      <c r="B654" s="404"/>
      <c r="C654" s="406"/>
      <c r="D654" s="406"/>
      <c r="E654" s="406"/>
      <c r="F654" s="406"/>
      <c r="G654" s="350"/>
    </row>
    <row r="655" spans="1:7" x14ac:dyDescent="0.3">
      <c r="A655" s="405">
        <f t="shared" ca="1" si="10"/>
        <v>0</v>
      </c>
      <c r="B655" s="404"/>
      <c r="C655" s="406"/>
      <c r="D655" s="406"/>
      <c r="E655" s="406"/>
      <c r="F655" s="406"/>
      <c r="G655" s="350"/>
    </row>
    <row r="656" spans="1:7" x14ac:dyDescent="0.3">
      <c r="A656" s="405">
        <f t="shared" ca="1" si="10"/>
        <v>0</v>
      </c>
      <c r="B656" s="404"/>
      <c r="C656" s="406"/>
      <c r="D656" s="406"/>
      <c r="E656" s="406"/>
      <c r="F656" s="406"/>
      <c r="G656" s="350"/>
    </row>
    <row r="657" spans="1:7" x14ac:dyDescent="0.3">
      <c r="A657" s="405">
        <f t="shared" ca="1" si="10"/>
        <v>0</v>
      </c>
      <c r="B657" s="404"/>
      <c r="C657" s="406"/>
      <c r="D657" s="406"/>
      <c r="E657" s="406"/>
      <c r="F657" s="406"/>
      <c r="G657" s="350"/>
    </row>
    <row r="658" spans="1:7" x14ac:dyDescent="0.3">
      <c r="A658" s="405">
        <f t="shared" ca="1" si="10"/>
        <v>0</v>
      </c>
      <c r="B658" s="404"/>
      <c r="C658" s="406"/>
      <c r="D658" s="406"/>
      <c r="E658" s="406"/>
      <c r="F658" s="406"/>
      <c r="G658" s="350"/>
    </row>
    <row r="659" spans="1:7" x14ac:dyDescent="0.3">
      <c r="A659" s="405">
        <f t="shared" ca="1" si="10"/>
        <v>0</v>
      </c>
      <c r="B659" s="404"/>
      <c r="C659" s="406"/>
      <c r="D659" s="406"/>
      <c r="E659" s="406"/>
      <c r="F659" s="406"/>
      <c r="G659" s="350"/>
    </row>
    <row r="660" spans="1:7" x14ac:dyDescent="0.3">
      <c r="A660" s="405">
        <f t="shared" ca="1" si="10"/>
        <v>0</v>
      </c>
      <c r="B660" s="404"/>
      <c r="C660" s="406"/>
      <c r="D660" s="406"/>
      <c r="E660" s="406"/>
      <c r="F660" s="406"/>
      <c r="G660" s="350"/>
    </row>
    <row r="661" spans="1:7" x14ac:dyDescent="0.3">
      <c r="A661" s="405">
        <f t="shared" ca="1" si="10"/>
        <v>0</v>
      </c>
      <c r="B661" s="404"/>
      <c r="C661" s="406"/>
      <c r="D661" s="406"/>
      <c r="E661" s="406"/>
      <c r="F661" s="406"/>
      <c r="G661" s="350"/>
    </row>
    <row r="662" spans="1:7" x14ac:dyDescent="0.3">
      <c r="A662" s="405">
        <f t="shared" ca="1" si="10"/>
        <v>0</v>
      </c>
      <c r="B662" s="404"/>
      <c r="C662" s="406"/>
      <c r="D662" s="406"/>
      <c r="E662" s="406"/>
      <c r="F662" s="406"/>
      <c r="G662" s="350"/>
    </row>
    <row r="663" spans="1:7" x14ac:dyDescent="0.3">
      <c r="A663" s="405">
        <f t="shared" ca="1" si="10"/>
        <v>0</v>
      </c>
      <c r="B663" s="404"/>
      <c r="C663" s="406"/>
      <c r="D663" s="406"/>
      <c r="E663" s="406"/>
      <c r="F663" s="406"/>
      <c r="G663" s="350"/>
    </row>
    <row r="664" spans="1:7" x14ac:dyDescent="0.3">
      <c r="A664" s="405">
        <f t="shared" ca="1" si="10"/>
        <v>0</v>
      </c>
      <c r="B664" s="404"/>
      <c r="C664" s="406"/>
      <c r="D664" s="406"/>
      <c r="E664" s="406"/>
      <c r="F664" s="406"/>
      <c r="G664" s="350"/>
    </row>
    <row r="665" spans="1:7" x14ac:dyDescent="0.3">
      <c r="A665" s="405">
        <f t="shared" ca="1" si="10"/>
        <v>0</v>
      </c>
      <c r="B665" s="404"/>
      <c r="C665" s="406"/>
      <c r="D665" s="406"/>
      <c r="E665" s="406"/>
      <c r="F665" s="406"/>
      <c r="G665" s="350"/>
    </row>
    <row r="680" spans="1:7" x14ac:dyDescent="0.3">
      <c r="A680" s="405">
        <f t="shared" ref="A680:A688" ca="1" si="11">OFFSET($C680,0,$B$4-1)</f>
        <v>0</v>
      </c>
      <c r="B680" s="404"/>
      <c r="C680" s="406"/>
      <c r="D680" s="406"/>
      <c r="E680" s="406"/>
      <c r="F680" s="406"/>
      <c r="G680" s="350"/>
    </row>
    <row r="681" spans="1:7" x14ac:dyDescent="0.3">
      <c r="A681" s="405">
        <f t="shared" ca="1" si="11"/>
        <v>0</v>
      </c>
      <c r="B681" s="404"/>
      <c r="C681" s="406"/>
      <c r="D681" s="406"/>
      <c r="E681" s="406"/>
      <c r="F681" s="406"/>
      <c r="G681" s="350"/>
    </row>
    <row r="682" spans="1:7" x14ac:dyDescent="0.3">
      <c r="A682" s="405">
        <f t="shared" ca="1" si="11"/>
        <v>0</v>
      </c>
      <c r="B682" s="404"/>
      <c r="C682" s="406"/>
      <c r="D682" s="406"/>
      <c r="E682" s="406"/>
      <c r="F682" s="406"/>
      <c r="G682" s="350"/>
    </row>
    <row r="683" spans="1:7" x14ac:dyDescent="0.3">
      <c r="A683" s="405">
        <f t="shared" ca="1" si="11"/>
        <v>0</v>
      </c>
      <c r="B683" s="404"/>
      <c r="C683" s="406"/>
      <c r="D683" s="406"/>
      <c r="E683" s="406"/>
      <c r="F683" s="406"/>
      <c r="G683" s="350"/>
    </row>
    <row r="684" spans="1:7" x14ac:dyDescent="0.3">
      <c r="A684" s="405">
        <f t="shared" ca="1" si="11"/>
        <v>0</v>
      </c>
      <c r="B684" s="404"/>
      <c r="C684" s="406"/>
      <c r="D684" s="406"/>
      <c r="E684" s="406"/>
      <c r="F684" s="406"/>
      <c r="G684" s="350"/>
    </row>
    <row r="685" spans="1:7" x14ac:dyDescent="0.3">
      <c r="A685" s="405">
        <f t="shared" ca="1" si="11"/>
        <v>0</v>
      </c>
      <c r="B685" s="404"/>
      <c r="C685" s="406"/>
      <c r="D685" s="406"/>
      <c r="E685" s="406"/>
      <c r="F685" s="406"/>
      <c r="G685" s="350"/>
    </row>
    <row r="686" spans="1:7" x14ac:dyDescent="0.3">
      <c r="A686" s="405">
        <f t="shared" ca="1" si="11"/>
        <v>0</v>
      </c>
      <c r="B686" s="404"/>
      <c r="C686" s="406"/>
      <c r="D686" s="406"/>
      <c r="E686" s="406"/>
      <c r="F686" s="406"/>
      <c r="G686" s="350"/>
    </row>
    <row r="687" spans="1:7" x14ac:dyDescent="0.3">
      <c r="A687" s="405">
        <f t="shared" ca="1" si="11"/>
        <v>0</v>
      </c>
      <c r="B687" s="404"/>
      <c r="C687" s="406"/>
      <c r="D687" s="406"/>
      <c r="E687" s="406"/>
      <c r="F687" s="406"/>
      <c r="G687" s="350"/>
    </row>
    <row r="688" spans="1:7" x14ac:dyDescent="0.3">
      <c r="A688" s="405">
        <f t="shared" ca="1" si="11"/>
        <v>0</v>
      </c>
      <c r="B688" s="404"/>
      <c r="C688" s="406"/>
      <c r="D688" s="406"/>
      <c r="E688" s="406"/>
      <c r="F688" s="406"/>
      <c r="G688" s="350"/>
    </row>
    <row r="697" spans="1:7" x14ac:dyDescent="0.3">
      <c r="A697" s="405">
        <f t="shared" ref="A697:A760" ca="1" si="12">OFFSET($C697,0,$B$4-1)</f>
        <v>0</v>
      </c>
      <c r="B697" s="404"/>
      <c r="C697" s="406"/>
      <c r="D697" s="406"/>
      <c r="E697" s="406"/>
      <c r="F697" s="406"/>
      <c r="G697" s="350"/>
    </row>
    <row r="698" spans="1:7" x14ac:dyDescent="0.3">
      <c r="A698" s="405">
        <f t="shared" ca="1" si="12"/>
        <v>0</v>
      </c>
      <c r="B698" s="404"/>
      <c r="C698" s="406"/>
      <c r="D698" s="406"/>
      <c r="E698" s="406"/>
      <c r="F698" s="406"/>
      <c r="G698" s="350"/>
    </row>
    <row r="699" spans="1:7" x14ac:dyDescent="0.3">
      <c r="A699" s="405">
        <f t="shared" ca="1" si="12"/>
        <v>0</v>
      </c>
      <c r="B699" s="404"/>
      <c r="C699" s="406"/>
      <c r="D699" s="406"/>
      <c r="E699" s="406"/>
      <c r="F699" s="406"/>
      <c r="G699" s="350"/>
    </row>
    <row r="700" spans="1:7" x14ac:dyDescent="0.3">
      <c r="A700" s="405">
        <f t="shared" ca="1" si="12"/>
        <v>0</v>
      </c>
      <c r="B700" s="404"/>
      <c r="C700" s="406"/>
      <c r="D700" s="406"/>
      <c r="E700" s="406"/>
      <c r="F700" s="406"/>
      <c r="G700" s="350"/>
    </row>
    <row r="701" spans="1:7" x14ac:dyDescent="0.3">
      <c r="A701" s="405">
        <f t="shared" ca="1" si="12"/>
        <v>0</v>
      </c>
      <c r="B701" s="404"/>
      <c r="C701" s="406"/>
      <c r="D701" s="406"/>
      <c r="E701" s="406"/>
      <c r="F701" s="406"/>
      <c r="G701" s="350"/>
    </row>
    <row r="702" spans="1:7" x14ac:dyDescent="0.3">
      <c r="A702" s="405">
        <f t="shared" ca="1" si="12"/>
        <v>0</v>
      </c>
      <c r="B702" s="404"/>
      <c r="C702" s="406"/>
      <c r="D702" s="406"/>
      <c r="E702" s="406"/>
      <c r="F702" s="406"/>
      <c r="G702" s="350"/>
    </row>
    <row r="703" spans="1:7" x14ac:dyDescent="0.3">
      <c r="A703" s="405">
        <f t="shared" ca="1" si="12"/>
        <v>0</v>
      </c>
      <c r="B703" s="404"/>
      <c r="C703" s="406"/>
      <c r="D703" s="406"/>
      <c r="E703" s="406"/>
      <c r="F703" s="406"/>
      <c r="G703" s="350"/>
    </row>
    <row r="704" spans="1:7" x14ac:dyDescent="0.3">
      <c r="A704" s="405">
        <f t="shared" ca="1" si="12"/>
        <v>0</v>
      </c>
      <c r="B704" s="404"/>
      <c r="C704" s="406"/>
      <c r="D704" s="406"/>
      <c r="E704" s="406"/>
      <c r="F704" s="406"/>
      <c r="G704" s="350"/>
    </row>
    <row r="705" spans="1:7" x14ac:dyDescent="0.3">
      <c r="A705" s="405">
        <f t="shared" ca="1" si="12"/>
        <v>0</v>
      </c>
      <c r="B705" s="404"/>
      <c r="C705" s="406"/>
      <c r="D705" s="406"/>
      <c r="E705" s="406"/>
      <c r="F705" s="406"/>
      <c r="G705" s="350"/>
    </row>
    <row r="706" spans="1:7" x14ac:dyDescent="0.3">
      <c r="A706" s="405">
        <f t="shared" ca="1" si="12"/>
        <v>0</v>
      </c>
      <c r="B706" s="404"/>
      <c r="C706" s="406"/>
      <c r="D706" s="406"/>
      <c r="E706" s="406"/>
      <c r="F706" s="406"/>
      <c r="G706" s="350"/>
    </row>
    <row r="707" spans="1:7" x14ac:dyDescent="0.3">
      <c r="A707" s="405">
        <f t="shared" ca="1" si="12"/>
        <v>0</v>
      </c>
      <c r="B707" s="404"/>
      <c r="C707" s="406"/>
      <c r="D707" s="406"/>
      <c r="E707" s="406"/>
      <c r="F707" s="406"/>
      <c r="G707" s="350"/>
    </row>
    <row r="708" spans="1:7" x14ac:dyDescent="0.3">
      <c r="A708" s="405">
        <f t="shared" ca="1" si="12"/>
        <v>0</v>
      </c>
      <c r="B708" s="404"/>
      <c r="C708" s="406"/>
      <c r="D708" s="406"/>
      <c r="E708" s="406"/>
      <c r="F708" s="406"/>
      <c r="G708" s="350"/>
    </row>
    <row r="709" spans="1:7" x14ac:dyDescent="0.3">
      <c r="A709" s="405">
        <f t="shared" ca="1" si="12"/>
        <v>0</v>
      </c>
      <c r="B709" s="404"/>
      <c r="C709" s="406"/>
      <c r="D709" s="406"/>
      <c r="E709" s="406"/>
      <c r="F709" s="406"/>
      <c r="G709" s="350"/>
    </row>
    <row r="710" spans="1:7" x14ac:dyDescent="0.3">
      <c r="A710" s="405">
        <f t="shared" ca="1" si="12"/>
        <v>0</v>
      </c>
      <c r="B710" s="404"/>
      <c r="C710" s="406"/>
      <c r="D710" s="406"/>
      <c r="E710" s="406"/>
      <c r="F710" s="406"/>
      <c r="G710" s="350"/>
    </row>
    <row r="711" spans="1:7" x14ac:dyDescent="0.3">
      <c r="A711" s="405">
        <f t="shared" ca="1" si="12"/>
        <v>0</v>
      </c>
      <c r="B711" s="404"/>
      <c r="C711" s="406"/>
      <c r="D711" s="406"/>
      <c r="E711" s="406"/>
      <c r="F711" s="406"/>
      <c r="G711" s="350"/>
    </row>
    <row r="712" spans="1:7" x14ac:dyDescent="0.3">
      <c r="A712" s="405">
        <f t="shared" ca="1" si="12"/>
        <v>0</v>
      </c>
      <c r="B712" s="404"/>
      <c r="C712" s="406"/>
      <c r="D712" s="406"/>
      <c r="E712" s="406"/>
      <c r="F712" s="406"/>
      <c r="G712" s="350"/>
    </row>
    <row r="713" spans="1:7" x14ac:dyDescent="0.3">
      <c r="A713" s="405">
        <f t="shared" ca="1" si="12"/>
        <v>0</v>
      </c>
      <c r="B713" s="404"/>
      <c r="C713" s="406"/>
      <c r="D713" s="406"/>
      <c r="E713" s="406"/>
      <c r="F713" s="406"/>
      <c r="G713" s="350"/>
    </row>
    <row r="714" spans="1:7" x14ac:dyDescent="0.3">
      <c r="A714" s="405">
        <f t="shared" ca="1" si="12"/>
        <v>0</v>
      </c>
      <c r="B714" s="404"/>
      <c r="C714" s="406"/>
      <c r="D714" s="406"/>
      <c r="E714" s="406"/>
      <c r="F714" s="406"/>
      <c r="G714" s="350"/>
    </row>
    <row r="715" spans="1:7" x14ac:dyDescent="0.3">
      <c r="A715" s="405">
        <f t="shared" ca="1" si="12"/>
        <v>0</v>
      </c>
      <c r="B715" s="404"/>
      <c r="C715" s="406"/>
      <c r="D715" s="406"/>
      <c r="E715" s="406"/>
      <c r="F715" s="406"/>
      <c r="G715" s="350"/>
    </row>
    <row r="716" spans="1:7" x14ac:dyDescent="0.3">
      <c r="A716" s="405">
        <f t="shared" ca="1" si="12"/>
        <v>0</v>
      </c>
      <c r="B716" s="404"/>
      <c r="C716" s="406"/>
      <c r="D716" s="406"/>
      <c r="E716" s="406"/>
      <c r="F716" s="406"/>
      <c r="G716" s="350"/>
    </row>
    <row r="717" spans="1:7" x14ac:dyDescent="0.3">
      <c r="A717" s="405">
        <f t="shared" ca="1" si="12"/>
        <v>0</v>
      </c>
      <c r="B717" s="404"/>
      <c r="C717" s="406"/>
      <c r="D717" s="406"/>
      <c r="E717" s="406"/>
      <c r="F717" s="406"/>
      <c r="G717" s="350"/>
    </row>
    <row r="718" spans="1:7" x14ac:dyDescent="0.3">
      <c r="A718" s="405">
        <f t="shared" ca="1" si="12"/>
        <v>0</v>
      </c>
      <c r="B718" s="404"/>
      <c r="C718" s="406"/>
      <c r="D718" s="406"/>
      <c r="E718" s="406"/>
      <c r="F718" s="406"/>
      <c r="G718" s="350"/>
    </row>
    <row r="719" spans="1:7" x14ac:dyDescent="0.3">
      <c r="A719" s="405">
        <f t="shared" ca="1" si="12"/>
        <v>0</v>
      </c>
      <c r="B719" s="404"/>
      <c r="C719" s="406"/>
      <c r="D719" s="406"/>
      <c r="E719" s="406"/>
      <c r="F719" s="406"/>
      <c r="G719" s="350"/>
    </row>
    <row r="720" spans="1:7" x14ac:dyDescent="0.3">
      <c r="A720" s="405">
        <f t="shared" ca="1" si="12"/>
        <v>0</v>
      </c>
      <c r="B720" s="404"/>
      <c r="C720" s="406"/>
      <c r="D720" s="406"/>
      <c r="E720" s="406"/>
      <c r="F720" s="406"/>
      <c r="G720" s="350"/>
    </row>
    <row r="721" spans="1:7" x14ac:dyDescent="0.3">
      <c r="A721" s="405">
        <f t="shared" ca="1" si="12"/>
        <v>0</v>
      </c>
      <c r="B721" s="404"/>
      <c r="C721" s="406"/>
      <c r="D721" s="406"/>
      <c r="E721" s="406"/>
      <c r="F721" s="406"/>
      <c r="G721" s="350"/>
    </row>
    <row r="722" spans="1:7" x14ac:dyDescent="0.3">
      <c r="A722" s="405">
        <f t="shared" ca="1" si="12"/>
        <v>0</v>
      </c>
      <c r="B722" s="404"/>
      <c r="C722" s="406"/>
      <c r="D722" s="406"/>
      <c r="E722" s="406"/>
      <c r="F722" s="406"/>
      <c r="G722" s="350"/>
    </row>
    <row r="723" spans="1:7" x14ac:dyDescent="0.3">
      <c r="A723" s="405">
        <f t="shared" ca="1" si="12"/>
        <v>0</v>
      </c>
      <c r="B723" s="404"/>
      <c r="C723" s="406"/>
      <c r="D723" s="406"/>
      <c r="E723" s="406"/>
      <c r="F723" s="406"/>
      <c r="G723" s="350"/>
    </row>
    <row r="724" spans="1:7" x14ac:dyDescent="0.3">
      <c r="A724" s="405">
        <f t="shared" ca="1" si="12"/>
        <v>0</v>
      </c>
      <c r="B724" s="404"/>
      <c r="C724" s="406"/>
      <c r="D724" s="406"/>
      <c r="E724" s="406"/>
      <c r="F724" s="406"/>
      <c r="G724" s="350"/>
    </row>
    <row r="725" spans="1:7" x14ac:dyDescent="0.3">
      <c r="A725" s="405">
        <f t="shared" ca="1" si="12"/>
        <v>0</v>
      </c>
      <c r="B725" s="404"/>
      <c r="C725" s="406"/>
      <c r="D725" s="406"/>
      <c r="E725" s="406"/>
      <c r="F725" s="406"/>
      <c r="G725" s="350"/>
    </row>
    <row r="726" spans="1:7" x14ac:dyDescent="0.3">
      <c r="A726" s="405">
        <f t="shared" ca="1" si="12"/>
        <v>0</v>
      </c>
      <c r="B726" s="404"/>
      <c r="C726" s="406"/>
      <c r="D726" s="406"/>
      <c r="E726" s="406"/>
      <c r="F726" s="406"/>
      <c r="G726" s="350"/>
    </row>
    <row r="727" spans="1:7" x14ac:dyDescent="0.3">
      <c r="A727" s="405">
        <f t="shared" ca="1" si="12"/>
        <v>0</v>
      </c>
      <c r="B727" s="404"/>
      <c r="C727" s="406"/>
      <c r="D727" s="406"/>
      <c r="E727" s="406"/>
      <c r="F727" s="406"/>
      <c r="G727" s="350"/>
    </row>
    <row r="728" spans="1:7" x14ac:dyDescent="0.3">
      <c r="A728" s="405">
        <f t="shared" ca="1" si="12"/>
        <v>0</v>
      </c>
      <c r="B728" s="404"/>
      <c r="C728" s="406"/>
      <c r="D728" s="406"/>
      <c r="E728" s="406"/>
      <c r="F728" s="406"/>
      <c r="G728" s="350"/>
    </row>
    <row r="729" spans="1:7" x14ac:dyDescent="0.3">
      <c r="A729" s="405">
        <f t="shared" ca="1" si="12"/>
        <v>0</v>
      </c>
      <c r="B729" s="404"/>
      <c r="C729" s="406"/>
      <c r="D729" s="406"/>
      <c r="E729" s="406"/>
      <c r="F729" s="406"/>
      <c r="G729" s="350"/>
    </row>
    <row r="730" spans="1:7" x14ac:dyDescent="0.3">
      <c r="A730" s="405">
        <f t="shared" ca="1" si="12"/>
        <v>0</v>
      </c>
      <c r="B730" s="404"/>
      <c r="C730" s="406"/>
      <c r="D730" s="406"/>
      <c r="E730" s="406"/>
      <c r="F730" s="406"/>
      <c r="G730" s="350"/>
    </row>
    <row r="731" spans="1:7" x14ac:dyDescent="0.3">
      <c r="A731" s="405">
        <f t="shared" ca="1" si="12"/>
        <v>0</v>
      </c>
      <c r="B731" s="404"/>
      <c r="C731" s="406"/>
      <c r="D731" s="406"/>
      <c r="E731" s="406"/>
      <c r="F731" s="406"/>
      <c r="G731" s="350"/>
    </row>
    <row r="732" spans="1:7" x14ac:dyDescent="0.3">
      <c r="A732" s="405">
        <f t="shared" ca="1" si="12"/>
        <v>0</v>
      </c>
      <c r="B732" s="404"/>
      <c r="C732" s="406"/>
      <c r="D732" s="406"/>
      <c r="E732" s="406"/>
      <c r="F732" s="406"/>
      <c r="G732" s="350"/>
    </row>
    <row r="733" spans="1:7" x14ac:dyDescent="0.3">
      <c r="A733" s="405">
        <f t="shared" ca="1" si="12"/>
        <v>0</v>
      </c>
      <c r="B733" s="404"/>
      <c r="C733" s="406"/>
      <c r="D733" s="406"/>
      <c r="E733" s="406"/>
      <c r="F733" s="406"/>
      <c r="G733" s="350"/>
    </row>
    <row r="734" spans="1:7" x14ac:dyDescent="0.3">
      <c r="A734" s="405">
        <f t="shared" ca="1" si="12"/>
        <v>0</v>
      </c>
      <c r="B734" s="404"/>
      <c r="C734" s="406"/>
      <c r="D734" s="406"/>
      <c r="E734" s="406"/>
      <c r="F734" s="406"/>
      <c r="G734" s="350"/>
    </row>
    <row r="735" spans="1:7" x14ac:dyDescent="0.3">
      <c r="A735" s="405">
        <f t="shared" ca="1" si="12"/>
        <v>0</v>
      </c>
      <c r="B735" s="404"/>
      <c r="C735" s="406"/>
      <c r="D735" s="406"/>
      <c r="E735" s="406"/>
      <c r="F735" s="406"/>
      <c r="G735" s="350"/>
    </row>
    <row r="736" spans="1:7" x14ac:dyDescent="0.3">
      <c r="A736" s="405">
        <f t="shared" ca="1" si="12"/>
        <v>0</v>
      </c>
      <c r="B736" s="404"/>
      <c r="C736" s="406"/>
      <c r="D736" s="406"/>
      <c r="E736" s="406"/>
      <c r="F736" s="406"/>
      <c r="G736" s="350"/>
    </row>
    <row r="737" spans="1:7" x14ac:dyDescent="0.3">
      <c r="A737" s="405">
        <f t="shared" ca="1" si="12"/>
        <v>0</v>
      </c>
      <c r="B737" s="404"/>
      <c r="C737" s="406"/>
      <c r="D737" s="406"/>
      <c r="E737" s="406"/>
      <c r="F737" s="406"/>
      <c r="G737" s="350"/>
    </row>
    <row r="738" spans="1:7" x14ac:dyDescent="0.3">
      <c r="A738" s="405">
        <f t="shared" ca="1" si="12"/>
        <v>0</v>
      </c>
      <c r="B738" s="404"/>
      <c r="C738" s="406"/>
      <c r="D738" s="406"/>
      <c r="E738" s="406"/>
      <c r="F738" s="406"/>
      <c r="G738" s="350"/>
    </row>
    <row r="739" spans="1:7" x14ac:dyDescent="0.3">
      <c r="A739" s="405">
        <f t="shared" ca="1" si="12"/>
        <v>0</v>
      </c>
      <c r="B739" s="404"/>
      <c r="C739" s="406"/>
      <c r="D739" s="406"/>
      <c r="E739" s="406"/>
      <c r="F739" s="406"/>
      <c r="G739" s="350"/>
    </row>
    <row r="740" spans="1:7" x14ac:dyDescent="0.3">
      <c r="A740" s="405">
        <f t="shared" ca="1" si="12"/>
        <v>0</v>
      </c>
      <c r="B740" s="404"/>
      <c r="C740" s="406"/>
      <c r="D740" s="406"/>
      <c r="E740" s="406"/>
      <c r="F740" s="406"/>
      <c r="G740" s="350"/>
    </row>
    <row r="741" spans="1:7" x14ac:dyDescent="0.3">
      <c r="A741" s="405">
        <f t="shared" ca="1" si="12"/>
        <v>0</v>
      </c>
      <c r="B741" s="404"/>
      <c r="C741" s="406"/>
      <c r="D741" s="406"/>
      <c r="E741" s="406"/>
      <c r="F741" s="406"/>
      <c r="G741" s="350"/>
    </row>
    <row r="742" spans="1:7" x14ac:dyDescent="0.3">
      <c r="A742" s="405">
        <f t="shared" ca="1" si="12"/>
        <v>0</v>
      </c>
      <c r="B742" s="404"/>
      <c r="C742" s="406"/>
      <c r="D742" s="406"/>
      <c r="E742" s="406"/>
      <c r="F742" s="406"/>
      <c r="G742" s="350"/>
    </row>
    <row r="743" spans="1:7" x14ac:dyDescent="0.3">
      <c r="A743" s="405">
        <f t="shared" ca="1" si="12"/>
        <v>0</v>
      </c>
      <c r="B743" s="404"/>
      <c r="C743" s="406"/>
      <c r="D743" s="406"/>
      <c r="E743" s="406"/>
      <c r="F743" s="406"/>
      <c r="G743" s="350"/>
    </row>
    <row r="744" spans="1:7" x14ac:dyDescent="0.3">
      <c r="A744" s="405">
        <f t="shared" ca="1" si="12"/>
        <v>0</v>
      </c>
      <c r="B744" s="404"/>
      <c r="C744" s="406"/>
      <c r="D744" s="406"/>
      <c r="E744" s="406"/>
      <c r="F744" s="406"/>
      <c r="G744" s="350"/>
    </row>
    <row r="745" spans="1:7" x14ac:dyDescent="0.3">
      <c r="A745" s="405">
        <f t="shared" ca="1" si="12"/>
        <v>0</v>
      </c>
      <c r="B745" s="404"/>
      <c r="C745" s="406"/>
      <c r="D745" s="406"/>
      <c r="E745" s="406"/>
      <c r="F745" s="406"/>
      <c r="G745" s="350"/>
    </row>
    <row r="746" spans="1:7" x14ac:dyDescent="0.3">
      <c r="A746" s="405">
        <f t="shared" ca="1" si="12"/>
        <v>0</v>
      </c>
      <c r="B746" s="404"/>
      <c r="C746" s="406"/>
      <c r="D746" s="406"/>
      <c r="E746" s="406"/>
      <c r="F746" s="406"/>
      <c r="G746" s="350"/>
    </row>
    <row r="747" spans="1:7" x14ac:dyDescent="0.3">
      <c r="A747" s="405">
        <f t="shared" ca="1" si="12"/>
        <v>0</v>
      </c>
      <c r="B747" s="404"/>
      <c r="C747" s="406"/>
      <c r="D747" s="406"/>
      <c r="E747" s="406"/>
      <c r="F747" s="406"/>
      <c r="G747" s="350"/>
    </row>
    <row r="748" spans="1:7" x14ac:dyDescent="0.3">
      <c r="A748" s="405">
        <f t="shared" ca="1" si="12"/>
        <v>0</v>
      </c>
      <c r="B748" s="404"/>
      <c r="C748" s="406"/>
      <c r="D748" s="406"/>
      <c r="E748" s="406"/>
      <c r="F748" s="406"/>
      <c r="G748" s="350"/>
    </row>
    <row r="749" spans="1:7" x14ac:dyDescent="0.3">
      <c r="A749" s="405">
        <f t="shared" ca="1" si="12"/>
        <v>0</v>
      </c>
      <c r="B749" s="404"/>
      <c r="C749" s="406"/>
      <c r="D749" s="406"/>
      <c r="E749" s="406"/>
      <c r="F749" s="406"/>
      <c r="G749" s="350"/>
    </row>
    <row r="750" spans="1:7" x14ac:dyDescent="0.3">
      <c r="A750" s="405">
        <f t="shared" ca="1" si="12"/>
        <v>0</v>
      </c>
      <c r="B750" s="404"/>
      <c r="C750" s="406"/>
      <c r="D750" s="406"/>
      <c r="E750" s="406"/>
      <c r="F750" s="406"/>
      <c r="G750" s="350"/>
    </row>
    <row r="751" spans="1:7" x14ac:dyDescent="0.3">
      <c r="A751" s="405">
        <f t="shared" ca="1" si="12"/>
        <v>0</v>
      </c>
      <c r="B751" s="404"/>
      <c r="C751" s="406"/>
      <c r="D751" s="406"/>
      <c r="E751" s="406"/>
      <c r="F751" s="406"/>
      <c r="G751" s="350"/>
    </row>
    <row r="752" spans="1:7" x14ac:dyDescent="0.3">
      <c r="A752" s="405">
        <f t="shared" ca="1" si="12"/>
        <v>0</v>
      </c>
      <c r="B752" s="404"/>
      <c r="C752" s="406"/>
      <c r="D752" s="406"/>
      <c r="E752" s="406"/>
      <c r="F752" s="406"/>
      <c r="G752" s="350"/>
    </row>
    <row r="753" spans="1:7" x14ac:dyDescent="0.3">
      <c r="A753" s="405">
        <f t="shared" ca="1" si="12"/>
        <v>0</v>
      </c>
      <c r="B753" s="404"/>
      <c r="C753" s="406"/>
      <c r="D753" s="406"/>
      <c r="E753" s="406"/>
      <c r="F753" s="406"/>
      <c r="G753" s="350"/>
    </row>
    <row r="754" spans="1:7" x14ac:dyDescent="0.3">
      <c r="A754" s="405">
        <f t="shared" ca="1" si="12"/>
        <v>0</v>
      </c>
      <c r="B754" s="404"/>
      <c r="C754" s="406"/>
      <c r="D754" s="406"/>
      <c r="E754" s="406"/>
      <c r="F754" s="406"/>
      <c r="G754" s="350"/>
    </row>
    <row r="755" spans="1:7" x14ac:dyDescent="0.3">
      <c r="A755" s="405">
        <f t="shared" ca="1" si="12"/>
        <v>0</v>
      </c>
      <c r="B755" s="404"/>
      <c r="C755" s="406"/>
      <c r="D755" s="406"/>
      <c r="E755" s="406"/>
      <c r="F755" s="406"/>
      <c r="G755" s="350"/>
    </row>
    <row r="756" spans="1:7" x14ac:dyDescent="0.3">
      <c r="A756" s="405">
        <f t="shared" ca="1" si="12"/>
        <v>0</v>
      </c>
      <c r="B756" s="404"/>
      <c r="C756" s="406"/>
      <c r="D756" s="406"/>
      <c r="E756" s="406"/>
      <c r="F756" s="406"/>
      <c r="G756" s="350"/>
    </row>
    <row r="757" spans="1:7" x14ac:dyDescent="0.3">
      <c r="A757" s="405">
        <f t="shared" ca="1" si="12"/>
        <v>0</v>
      </c>
      <c r="B757" s="404"/>
      <c r="C757" s="406"/>
      <c r="D757" s="406"/>
      <c r="E757" s="406"/>
      <c r="F757" s="406"/>
      <c r="G757" s="350"/>
    </row>
    <row r="758" spans="1:7" x14ac:dyDescent="0.3">
      <c r="A758" s="405">
        <f t="shared" ca="1" si="12"/>
        <v>0</v>
      </c>
      <c r="B758" s="404"/>
      <c r="C758" s="406"/>
      <c r="D758" s="406"/>
      <c r="E758" s="406"/>
      <c r="F758" s="406"/>
      <c r="G758" s="350"/>
    </row>
    <row r="759" spans="1:7" x14ac:dyDescent="0.3">
      <c r="A759" s="405">
        <f t="shared" ca="1" si="12"/>
        <v>0</v>
      </c>
      <c r="B759" s="404"/>
      <c r="C759" s="406"/>
      <c r="D759" s="406"/>
      <c r="E759" s="406"/>
      <c r="F759" s="406"/>
      <c r="G759" s="350"/>
    </row>
    <row r="760" spans="1:7" x14ac:dyDescent="0.3">
      <c r="A760" s="405">
        <f t="shared" ca="1" si="12"/>
        <v>0</v>
      </c>
      <c r="B760" s="404"/>
      <c r="C760" s="406"/>
      <c r="D760" s="406"/>
      <c r="E760" s="406"/>
      <c r="F760" s="406"/>
      <c r="G760" s="350"/>
    </row>
    <row r="761" spans="1:7" x14ac:dyDescent="0.3">
      <c r="A761" s="405">
        <f t="shared" ref="A761:A824" ca="1" si="13">OFFSET($C761,0,$B$4-1)</f>
        <v>0</v>
      </c>
      <c r="B761" s="404"/>
      <c r="C761" s="406"/>
      <c r="D761" s="406"/>
      <c r="E761" s="406"/>
      <c r="F761" s="406"/>
      <c r="G761" s="350"/>
    </row>
    <row r="762" spans="1:7" x14ac:dyDescent="0.3">
      <c r="A762" s="405">
        <f t="shared" ca="1" si="13"/>
        <v>0</v>
      </c>
      <c r="B762" s="404"/>
      <c r="C762" s="406"/>
      <c r="D762" s="406"/>
      <c r="E762" s="406"/>
      <c r="F762" s="406"/>
      <c r="G762" s="350"/>
    </row>
    <row r="763" spans="1:7" x14ac:dyDescent="0.3">
      <c r="A763" s="405">
        <f t="shared" ca="1" si="13"/>
        <v>0</v>
      </c>
      <c r="B763" s="404"/>
      <c r="C763" s="406"/>
      <c r="D763" s="406"/>
      <c r="E763" s="406"/>
      <c r="F763" s="406"/>
      <c r="G763" s="350"/>
    </row>
    <row r="764" spans="1:7" x14ac:dyDescent="0.3">
      <c r="A764" s="405">
        <f t="shared" ca="1" si="13"/>
        <v>0</v>
      </c>
      <c r="B764" s="404"/>
      <c r="C764" s="406"/>
      <c r="D764" s="406"/>
      <c r="E764" s="406"/>
      <c r="F764" s="406"/>
      <c r="G764" s="350"/>
    </row>
    <row r="765" spans="1:7" x14ac:dyDescent="0.3">
      <c r="A765" s="405">
        <f t="shared" ca="1" si="13"/>
        <v>0</v>
      </c>
      <c r="B765" s="404"/>
      <c r="C765" s="406"/>
      <c r="D765" s="406"/>
      <c r="E765" s="406"/>
      <c r="F765" s="406"/>
      <c r="G765" s="350"/>
    </row>
    <row r="766" spans="1:7" x14ac:dyDescent="0.3">
      <c r="A766" s="405">
        <f t="shared" ca="1" si="13"/>
        <v>0</v>
      </c>
      <c r="B766" s="404"/>
      <c r="C766" s="406"/>
      <c r="D766" s="406"/>
      <c r="E766" s="406"/>
      <c r="F766" s="406"/>
      <c r="G766" s="350"/>
    </row>
    <row r="767" spans="1:7" x14ac:dyDescent="0.3">
      <c r="A767" s="405">
        <f t="shared" ca="1" si="13"/>
        <v>0</v>
      </c>
      <c r="B767" s="404"/>
      <c r="C767" s="406"/>
      <c r="D767" s="406"/>
      <c r="E767" s="406"/>
      <c r="F767" s="406"/>
      <c r="G767" s="350"/>
    </row>
    <row r="768" spans="1:7" x14ac:dyDescent="0.3">
      <c r="A768" s="405">
        <f t="shared" ca="1" si="13"/>
        <v>0</v>
      </c>
      <c r="B768" s="404"/>
      <c r="C768" s="406"/>
      <c r="D768" s="406"/>
      <c r="E768" s="406"/>
      <c r="F768" s="406"/>
      <c r="G768" s="350"/>
    </row>
    <row r="769" spans="1:7" x14ac:dyDescent="0.3">
      <c r="A769" s="405">
        <f t="shared" ca="1" si="13"/>
        <v>0</v>
      </c>
      <c r="B769" s="404"/>
      <c r="C769" s="406"/>
      <c r="D769" s="406"/>
      <c r="E769" s="406"/>
      <c r="F769" s="406"/>
      <c r="G769" s="350"/>
    </row>
    <row r="770" spans="1:7" x14ac:dyDescent="0.3">
      <c r="A770" s="405">
        <f t="shared" ca="1" si="13"/>
        <v>0</v>
      </c>
      <c r="B770" s="404"/>
      <c r="C770" s="406"/>
      <c r="D770" s="406"/>
      <c r="E770" s="406"/>
      <c r="F770" s="406"/>
      <c r="G770" s="350"/>
    </row>
    <row r="771" spans="1:7" x14ac:dyDescent="0.3">
      <c r="A771" s="405">
        <f t="shared" ca="1" si="13"/>
        <v>0</v>
      </c>
      <c r="B771" s="404"/>
      <c r="C771" s="406"/>
      <c r="D771" s="406"/>
      <c r="E771" s="406"/>
      <c r="F771" s="406"/>
      <c r="G771" s="350"/>
    </row>
    <row r="772" spans="1:7" x14ac:dyDescent="0.3">
      <c r="A772" s="405">
        <f t="shared" ca="1" si="13"/>
        <v>0</v>
      </c>
      <c r="B772" s="404"/>
      <c r="C772" s="406"/>
      <c r="D772" s="406"/>
      <c r="E772" s="406"/>
      <c r="F772" s="406"/>
      <c r="G772" s="350"/>
    </row>
    <row r="773" spans="1:7" x14ac:dyDescent="0.3">
      <c r="A773" s="405">
        <f t="shared" ca="1" si="13"/>
        <v>0</v>
      </c>
      <c r="B773" s="404"/>
      <c r="C773" s="406"/>
      <c r="D773" s="406"/>
      <c r="E773" s="406"/>
      <c r="F773" s="406"/>
      <c r="G773" s="350"/>
    </row>
    <row r="774" spans="1:7" x14ac:dyDescent="0.3">
      <c r="A774" s="405">
        <f t="shared" ca="1" si="13"/>
        <v>0</v>
      </c>
      <c r="B774" s="404"/>
      <c r="C774" s="406"/>
      <c r="D774" s="406"/>
      <c r="E774" s="406"/>
      <c r="F774" s="406"/>
      <c r="G774" s="350"/>
    </row>
    <row r="775" spans="1:7" x14ac:dyDescent="0.3">
      <c r="A775" s="405">
        <f t="shared" ca="1" si="13"/>
        <v>0</v>
      </c>
      <c r="B775" s="404"/>
      <c r="C775" s="406"/>
      <c r="D775" s="406"/>
      <c r="E775" s="406"/>
      <c r="F775" s="406"/>
      <c r="G775" s="350"/>
    </row>
    <row r="776" spans="1:7" x14ac:dyDescent="0.3">
      <c r="A776" s="405">
        <f t="shared" ca="1" si="13"/>
        <v>0</v>
      </c>
      <c r="B776" s="404"/>
      <c r="C776" s="406"/>
      <c r="D776" s="406"/>
      <c r="E776" s="406"/>
      <c r="F776" s="406"/>
      <c r="G776" s="350"/>
    </row>
    <row r="777" spans="1:7" x14ac:dyDescent="0.3">
      <c r="A777" s="405">
        <f t="shared" ca="1" si="13"/>
        <v>0</v>
      </c>
      <c r="B777" s="404"/>
      <c r="C777" s="406"/>
      <c r="D777" s="406"/>
      <c r="E777" s="406"/>
      <c r="F777" s="406"/>
      <c r="G777" s="350"/>
    </row>
    <row r="778" spans="1:7" x14ac:dyDescent="0.3">
      <c r="A778" s="405">
        <f t="shared" ca="1" si="13"/>
        <v>0</v>
      </c>
      <c r="B778" s="404"/>
      <c r="C778" s="406"/>
      <c r="D778" s="406"/>
      <c r="E778" s="406"/>
      <c r="F778" s="406"/>
      <c r="G778" s="350"/>
    </row>
    <row r="779" spans="1:7" x14ac:dyDescent="0.3">
      <c r="A779" s="405">
        <f t="shared" ca="1" si="13"/>
        <v>0</v>
      </c>
      <c r="B779" s="404"/>
      <c r="C779" s="406"/>
      <c r="D779" s="406"/>
      <c r="E779" s="406"/>
      <c r="F779" s="406"/>
      <c r="G779" s="350"/>
    </row>
    <row r="780" spans="1:7" x14ac:dyDescent="0.3">
      <c r="A780" s="405">
        <f t="shared" ca="1" si="13"/>
        <v>0</v>
      </c>
      <c r="B780" s="404"/>
      <c r="C780" s="406"/>
      <c r="D780" s="406"/>
      <c r="E780" s="406"/>
      <c r="F780" s="406"/>
      <c r="G780" s="350"/>
    </row>
    <row r="781" spans="1:7" x14ac:dyDescent="0.3">
      <c r="A781" s="405">
        <f t="shared" ca="1" si="13"/>
        <v>0</v>
      </c>
      <c r="B781" s="404"/>
      <c r="C781" s="406"/>
      <c r="D781" s="406"/>
      <c r="E781" s="406"/>
      <c r="F781" s="406"/>
      <c r="G781" s="350"/>
    </row>
    <row r="782" spans="1:7" x14ac:dyDescent="0.3">
      <c r="A782" s="405">
        <f t="shared" ca="1" si="13"/>
        <v>0</v>
      </c>
      <c r="B782" s="404"/>
      <c r="C782" s="406"/>
      <c r="D782" s="406"/>
      <c r="E782" s="406"/>
      <c r="F782" s="406"/>
      <c r="G782" s="350"/>
    </row>
    <row r="783" spans="1:7" x14ac:dyDescent="0.3">
      <c r="A783" s="405">
        <f t="shared" ca="1" si="13"/>
        <v>0</v>
      </c>
      <c r="B783" s="404"/>
      <c r="C783" s="406"/>
      <c r="D783" s="406"/>
      <c r="E783" s="406"/>
      <c r="F783" s="406"/>
      <c r="G783" s="350"/>
    </row>
    <row r="784" spans="1:7" x14ac:dyDescent="0.3">
      <c r="A784" s="405">
        <f t="shared" ca="1" si="13"/>
        <v>0</v>
      </c>
      <c r="B784" s="404"/>
      <c r="C784" s="406"/>
      <c r="D784" s="406"/>
      <c r="E784" s="406"/>
      <c r="F784" s="406"/>
      <c r="G784" s="350"/>
    </row>
    <row r="785" spans="1:7" x14ac:dyDescent="0.3">
      <c r="A785" s="405">
        <f t="shared" ca="1" si="13"/>
        <v>0</v>
      </c>
      <c r="B785" s="404"/>
      <c r="C785" s="406"/>
      <c r="D785" s="406"/>
      <c r="E785" s="406"/>
      <c r="F785" s="406"/>
      <c r="G785" s="350"/>
    </row>
    <row r="786" spans="1:7" x14ac:dyDescent="0.3">
      <c r="A786" s="405">
        <f t="shared" ca="1" si="13"/>
        <v>0</v>
      </c>
      <c r="B786" s="404"/>
      <c r="C786" s="406"/>
      <c r="D786" s="406"/>
      <c r="E786" s="406"/>
      <c r="F786" s="406"/>
      <c r="G786" s="350"/>
    </row>
    <row r="787" spans="1:7" x14ac:dyDescent="0.3">
      <c r="A787" s="405">
        <f t="shared" ca="1" si="13"/>
        <v>0</v>
      </c>
      <c r="B787" s="404"/>
      <c r="C787" s="406"/>
      <c r="D787" s="406"/>
      <c r="E787" s="406"/>
      <c r="F787" s="406"/>
      <c r="G787" s="350"/>
    </row>
    <row r="788" spans="1:7" x14ac:dyDescent="0.3">
      <c r="A788" s="405">
        <f t="shared" ca="1" si="13"/>
        <v>0</v>
      </c>
      <c r="B788" s="404"/>
      <c r="C788" s="406"/>
      <c r="D788" s="406"/>
      <c r="E788" s="406"/>
      <c r="F788" s="406"/>
      <c r="G788" s="350"/>
    </row>
    <row r="789" spans="1:7" x14ac:dyDescent="0.3">
      <c r="A789" s="405">
        <f t="shared" ca="1" si="13"/>
        <v>0</v>
      </c>
      <c r="B789" s="404"/>
      <c r="C789" s="406"/>
      <c r="D789" s="406"/>
      <c r="E789" s="406"/>
      <c r="F789" s="406"/>
      <c r="G789" s="350"/>
    </row>
    <row r="790" spans="1:7" x14ac:dyDescent="0.3">
      <c r="A790" s="405">
        <f t="shared" ca="1" si="13"/>
        <v>0</v>
      </c>
      <c r="B790" s="404"/>
      <c r="C790" s="406"/>
      <c r="D790" s="406"/>
      <c r="E790" s="406"/>
      <c r="F790" s="406"/>
      <c r="G790" s="350"/>
    </row>
    <row r="791" spans="1:7" x14ac:dyDescent="0.3">
      <c r="A791" s="405">
        <f t="shared" ca="1" si="13"/>
        <v>0</v>
      </c>
      <c r="B791" s="404"/>
      <c r="C791" s="406"/>
      <c r="D791" s="406"/>
      <c r="E791" s="406"/>
      <c r="F791" s="406"/>
      <c r="G791" s="350"/>
    </row>
    <row r="792" spans="1:7" x14ac:dyDescent="0.3">
      <c r="A792" s="405">
        <f t="shared" ca="1" si="13"/>
        <v>0</v>
      </c>
      <c r="B792" s="404"/>
      <c r="C792" s="406"/>
      <c r="D792" s="406"/>
      <c r="E792" s="406"/>
      <c r="F792" s="406"/>
      <c r="G792" s="350"/>
    </row>
    <row r="793" spans="1:7" x14ac:dyDescent="0.3">
      <c r="A793" s="405">
        <f t="shared" ca="1" si="13"/>
        <v>0</v>
      </c>
      <c r="B793" s="404"/>
      <c r="C793" s="406"/>
      <c r="D793" s="406"/>
      <c r="E793" s="406"/>
      <c r="F793" s="406"/>
      <c r="G793" s="350"/>
    </row>
    <row r="794" spans="1:7" x14ac:dyDescent="0.3">
      <c r="A794" s="405">
        <f t="shared" ca="1" si="13"/>
        <v>0</v>
      </c>
      <c r="B794" s="404"/>
      <c r="C794" s="406"/>
      <c r="D794" s="406"/>
      <c r="E794" s="406"/>
      <c r="F794" s="406"/>
      <c r="G794" s="350"/>
    </row>
    <row r="795" spans="1:7" x14ac:dyDescent="0.3">
      <c r="A795" s="405">
        <f t="shared" ca="1" si="13"/>
        <v>0</v>
      </c>
      <c r="B795" s="404"/>
      <c r="C795" s="406"/>
      <c r="D795" s="406"/>
      <c r="E795" s="406"/>
      <c r="F795" s="406"/>
      <c r="G795" s="350"/>
    </row>
    <row r="796" spans="1:7" x14ac:dyDescent="0.3">
      <c r="A796" s="405">
        <f t="shared" ca="1" si="13"/>
        <v>0</v>
      </c>
      <c r="B796" s="404"/>
      <c r="C796" s="406"/>
      <c r="D796" s="406"/>
      <c r="E796" s="406"/>
      <c r="F796" s="406"/>
      <c r="G796" s="350"/>
    </row>
    <row r="797" spans="1:7" x14ac:dyDescent="0.3">
      <c r="A797" s="405">
        <f t="shared" ca="1" si="13"/>
        <v>0</v>
      </c>
      <c r="B797" s="404"/>
      <c r="C797" s="406"/>
      <c r="D797" s="406"/>
      <c r="E797" s="406"/>
      <c r="F797" s="406"/>
      <c r="G797" s="350"/>
    </row>
    <row r="798" spans="1:7" x14ac:dyDescent="0.3">
      <c r="A798" s="405">
        <f t="shared" ca="1" si="13"/>
        <v>0</v>
      </c>
      <c r="B798" s="404"/>
      <c r="C798" s="406"/>
      <c r="D798" s="406"/>
      <c r="E798" s="406"/>
      <c r="F798" s="406"/>
      <c r="G798" s="350"/>
    </row>
    <row r="799" spans="1:7" x14ac:dyDescent="0.3">
      <c r="A799" s="405">
        <f t="shared" ca="1" si="13"/>
        <v>0</v>
      </c>
      <c r="B799" s="404"/>
      <c r="C799" s="406"/>
      <c r="D799" s="406"/>
      <c r="E799" s="406"/>
      <c r="F799" s="406"/>
      <c r="G799" s="350"/>
    </row>
    <row r="800" spans="1:7" x14ac:dyDescent="0.3">
      <c r="A800" s="405">
        <f t="shared" ca="1" si="13"/>
        <v>0</v>
      </c>
      <c r="B800" s="404"/>
      <c r="C800" s="406"/>
      <c r="D800" s="406"/>
      <c r="E800" s="406"/>
      <c r="F800" s="406"/>
      <c r="G800" s="350"/>
    </row>
    <row r="801" spans="1:7" x14ac:dyDescent="0.3">
      <c r="A801" s="405">
        <f t="shared" ca="1" si="13"/>
        <v>0</v>
      </c>
      <c r="B801" s="404"/>
      <c r="C801" s="406"/>
      <c r="D801" s="406"/>
      <c r="E801" s="406"/>
      <c r="F801" s="406"/>
      <c r="G801" s="350"/>
    </row>
    <row r="802" spans="1:7" x14ac:dyDescent="0.3">
      <c r="A802" s="405">
        <f t="shared" ca="1" si="13"/>
        <v>0</v>
      </c>
      <c r="B802" s="404"/>
      <c r="C802" s="406"/>
      <c r="D802" s="406"/>
      <c r="E802" s="406"/>
      <c r="F802" s="406"/>
      <c r="G802" s="350"/>
    </row>
    <row r="803" spans="1:7" x14ac:dyDescent="0.3">
      <c r="A803" s="405">
        <f t="shared" ca="1" si="13"/>
        <v>0</v>
      </c>
      <c r="B803" s="404"/>
      <c r="C803" s="406"/>
      <c r="D803" s="406"/>
      <c r="E803" s="406"/>
      <c r="F803" s="406"/>
      <c r="G803" s="350"/>
    </row>
    <row r="804" spans="1:7" x14ac:dyDescent="0.3">
      <c r="A804" s="405">
        <f t="shared" ca="1" si="13"/>
        <v>0</v>
      </c>
      <c r="B804" s="404"/>
      <c r="C804" s="406"/>
      <c r="D804" s="406"/>
      <c r="E804" s="406"/>
      <c r="F804" s="406"/>
      <c r="G804" s="350"/>
    </row>
    <row r="805" spans="1:7" x14ac:dyDescent="0.3">
      <c r="A805" s="405">
        <f t="shared" ca="1" si="13"/>
        <v>0</v>
      </c>
      <c r="B805" s="404"/>
      <c r="C805" s="406"/>
      <c r="D805" s="406"/>
      <c r="E805" s="406"/>
      <c r="F805" s="406"/>
      <c r="G805" s="350"/>
    </row>
    <row r="806" spans="1:7" x14ac:dyDescent="0.3">
      <c r="A806" s="405">
        <f t="shared" ca="1" si="13"/>
        <v>0</v>
      </c>
      <c r="B806" s="404"/>
      <c r="C806" s="406"/>
      <c r="D806" s="406"/>
      <c r="E806" s="406"/>
      <c r="F806" s="406"/>
      <c r="G806" s="350"/>
    </row>
    <row r="807" spans="1:7" x14ac:dyDescent="0.3">
      <c r="A807" s="405">
        <f t="shared" ca="1" si="13"/>
        <v>0</v>
      </c>
      <c r="B807" s="404"/>
      <c r="C807" s="406"/>
      <c r="D807" s="406"/>
      <c r="E807" s="406"/>
      <c r="F807" s="406"/>
      <c r="G807" s="350"/>
    </row>
    <row r="808" spans="1:7" x14ac:dyDescent="0.3">
      <c r="A808" s="405">
        <f t="shared" ca="1" si="13"/>
        <v>0</v>
      </c>
      <c r="B808" s="404"/>
      <c r="C808" s="406"/>
      <c r="D808" s="406"/>
      <c r="E808" s="406"/>
      <c r="F808" s="406"/>
      <c r="G808" s="350"/>
    </row>
    <row r="809" spans="1:7" x14ac:dyDescent="0.3">
      <c r="A809" s="405">
        <f t="shared" ca="1" si="13"/>
        <v>0</v>
      </c>
      <c r="B809" s="404"/>
      <c r="C809" s="406"/>
      <c r="D809" s="406"/>
      <c r="E809" s="406"/>
      <c r="F809" s="406"/>
      <c r="G809" s="350"/>
    </row>
    <row r="810" spans="1:7" x14ac:dyDescent="0.3">
      <c r="A810" s="405">
        <f t="shared" ca="1" si="13"/>
        <v>0</v>
      </c>
      <c r="B810" s="404"/>
      <c r="C810" s="406"/>
      <c r="D810" s="406"/>
      <c r="E810" s="406"/>
      <c r="F810" s="406"/>
      <c r="G810" s="350"/>
    </row>
    <row r="811" spans="1:7" x14ac:dyDescent="0.3">
      <c r="A811" s="405">
        <f t="shared" ca="1" si="13"/>
        <v>0</v>
      </c>
      <c r="B811" s="404"/>
      <c r="C811" s="406"/>
      <c r="D811" s="406"/>
      <c r="E811" s="406"/>
      <c r="F811" s="406"/>
      <c r="G811" s="350"/>
    </row>
    <row r="812" spans="1:7" x14ac:dyDescent="0.3">
      <c r="A812" s="405">
        <f t="shared" ca="1" si="13"/>
        <v>0</v>
      </c>
      <c r="B812" s="404"/>
      <c r="C812" s="406"/>
      <c r="D812" s="406"/>
      <c r="E812" s="406"/>
      <c r="F812" s="406"/>
      <c r="G812" s="350"/>
    </row>
    <row r="813" spans="1:7" x14ac:dyDescent="0.3">
      <c r="A813" s="405">
        <f t="shared" ca="1" si="13"/>
        <v>0</v>
      </c>
      <c r="B813" s="404"/>
      <c r="C813" s="406"/>
      <c r="D813" s="406"/>
      <c r="E813" s="406"/>
      <c r="F813" s="406"/>
      <c r="G813" s="350"/>
    </row>
    <row r="814" spans="1:7" x14ac:dyDescent="0.3">
      <c r="A814" s="405">
        <f t="shared" ca="1" si="13"/>
        <v>0</v>
      </c>
      <c r="B814" s="404"/>
      <c r="C814" s="406"/>
      <c r="D814" s="406"/>
      <c r="E814" s="406"/>
      <c r="F814" s="406"/>
      <c r="G814" s="350"/>
    </row>
    <row r="815" spans="1:7" x14ac:dyDescent="0.3">
      <c r="A815" s="405">
        <f t="shared" ca="1" si="13"/>
        <v>0</v>
      </c>
      <c r="B815" s="404"/>
      <c r="C815" s="406"/>
      <c r="D815" s="406"/>
      <c r="E815" s="406"/>
      <c r="F815" s="406"/>
      <c r="G815" s="350"/>
    </row>
    <row r="816" spans="1:7" x14ac:dyDescent="0.3">
      <c r="A816" s="405">
        <f t="shared" ca="1" si="13"/>
        <v>0</v>
      </c>
      <c r="B816" s="404"/>
      <c r="C816" s="406"/>
      <c r="D816" s="406"/>
      <c r="E816" s="406"/>
      <c r="F816" s="406"/>
      <c r="G816" s="350"/>
    </row>
    <row r="817" spans="1:7" x14ac:dyDescent="0.3">
      <c r="A817" s="405">
        <f t="shared" ca="1" si="13"/>
        <v>0</v>
      </c>
      <c r="B817" s="404"/>
      <c r="C817" s="406"/>
      <c r="D817" s="406"/>
      <c r="E817" s="406"/>
      <c r="F817" s="406"/>
      <c r="G817" s="350"/>
    </row>
    <row r="818" spans="1:7" x14ac:dyDescent="0.3">
      <c r="A818" s="405">
        <f t="shared" ca="1" si="13"/>
        <v>0</v>
      </c>
      <c r="B818" s="404"/>
      <c r="C818" s="406"/>
      <c r="D818" s="406"/>
      <c r="E818" s="406"/>
      <c r="F818" s="406"/>
      <c r="G818" s="350"/>
    </row>
    <row r="819" spans="1:7" x14ac:dyDescent="0.3">
      <c r="A819" s="405">
        <f t="shared" ca="1" si="13"/>
        <v>0</v>
      </c>
      <c r="B819" s="404"/>
      <c r="C819" s="406"/>
      <c r="D819" s="406"/>
      <c r="E819" s="406"/>
      <c r="F819" s="406"/>
      <c r="G819" s="350"/>
    </row>
    <row r="820" spans="1:7" x14ac:dyDescent="0.3">
      <c r="A820" s="405">
        <f t="shared" ca="1" si="13"/>
        <v>0</v>
      </c>
      <c r="B820" s="404"/>
      <c r="C820" s="406"/>
      <c r="D820" s="406"/>
      <c r="E820" s="406"/>
      <c r="F820" s="406"/>
      <c r="G820" s="350"/>
    </row>
    <row r="821" spans="1:7" x14ac:dyDescent="0.3">
      <c r="A821" s="405">
        <f t="shared" ca="1" si="13"/>
        <v>0</v>
      </c>
      <c r="B821" s="404"/>
      <c r="C821" s="406"/>
      <c r="D821" s="406"/>
      <c r="E821" s="406"/>
      <c r="F821" s="406"/>
      <c r="G821" s="350"/>
    </row>
    <row r="822" spans="1:7" x14ac:dyDescent="0.3">
      <c r="A822" s="405">
        <f t="shared" ca="1" si="13"/>
        <v>0</v>
      </c>
      <c r="B822" s="404"/>
      <c r="C822" s="406"/>
      <c r="D822" s="406"/>
      <c r="E822" s="406"/>
      <c r="F822" s="406"/>
      <c r="G822" s="350"/>
    </row>
    <row r="823" spans="1:7" x14ac:dyDescent="0.3">
      <c r="A823" s="405">
        <f t="shared" ca="1" si="13"/>
        <v>0</v>
      </c>
      <c r="B823" s="404"/>
      <c r="C823" s="406"/>
      <c r="D823" s="406"/>
      <c r="E823" s="406"/>
      <c r="F823" s="406"/>
      <c r="G823" s="350"/>
    </row>
    <row r="824" spans="1:7" x14ac:dyDescent="0.3">
      <c r="A824" s="405">
        <f t="shared" ca="1" si="13"/>
        <v>0</v>
      </c>
      <c r="B824" s="404"/>
      <c r="C824" s="406"/>
      <c r="D824" s="406"/>
      <c r="E824" s="406"/>
      <c r="F824" s="406"/>
      <c r="G824" s="350"/>
    </row>
    <row r="825" spans="1:7" x14ac:dyDescent="0.3">
      <c r="A825" s="405">
        <f t="shared" ref="A825:A888" ca="1" si="14">OFFSET($C825,0,$B$4-1)</f>
        <v>0</v>
      </c>
      <c r="B825" s="404"/>
      <c r="C825" s="406"/>
      <c r="D825" s="406"/>
      <c r="E825" s="406"/>
      <c r="F825" s="406"/>
      <c r="G825" s="350"/>
    </row>
    <row r="826" spans="1:7" x14ac:dyDescent="0.3">
      <c r="A826" s="405">
        <f t="shared" ca="1" si="14"/>
        <v>0</v>
      </c>
      <c r="B826" s="404"/>
      <c r="C826" s="406"/>
      <c r="D826" s="406"/>
      <c r="E826" s="406"/>
      <c r="F826" s="406"/>
      <c r="G826" s="350"/>
    </row>
    <row r="827" spans="1:7" x14ac:dyDescent="0.3">
      <c r="A827" s="405">
        <f t="shared" ca="1" si="14"/>
        <v>0</v>
      </c>
      <c r="B827" s="404"/>
      <c r="C827" s="406"/>
      <c r="D827" s="406"/>
      <c r="E827" s="406"/>
      <c r="F827" s="406"/>
      <c r="G827" s="350"/>
    </row>
    <row r="828" spans="1:7" x14ac:dyDescent="0.3">
      <c r="A828" s="405">
        <f t="shared" ca="1" si="14"/>
        <v>0</v>
      </c>
      <c r="B828" s="404"/>
      <c r="C828" s="406"/>
      <c r="D828" s="406"/>
      <c r="E828" s="406"/>
      <c r="F828" s="406"/>
      <c r="G828" s="350"/>
    </row>
    <row r="829" spans="1:7" x14ac:dyDescent="0.3">
      <c r="A829" s="405">
        <f t="shared" ca="1" si="14"/>
        <v>0</v>
      </c>
      <c r="B829" s="404"/>
      <c r="C829" s="406"/>
      <c r="D829" s="406"/>
      <c r="E829" s="406"/>
      <c r="F829" s="406"/>
      <c r="G829" s="350"/>
    </row>
    <row r="830" spans="1:7" x14ac:dyDescent="0.3">
      <c r="A830" s="405">
        <f t="shared" ca="1" si="14"/>
        <v>0</v>
      </c>
      <c r="B830" s="404"/>
      <c r="C830" s="406"/>
      <c r="D830" s="406"/>
      <c r="E830" s="406"/>
      <c r="F830" s="406"/>
      <c r="G830" s="350"/>
    </row>
    <row r="831" spans="1:7" x14ac:dyDescent="0.3">
      <c r="A831" s="405">
        <f t="shared" ca="1" si="14"/>
        <v>0</v>
      </c>
      <c r="B831" s="404"/>
      <c r="C831" s="406"/>
      <c r="D831" s="406"/>
      <c r="E831" s="406"/>
      <c r="F831" s="406"/>
      <c r="G831" s="350"/>
    </row>
    <row r="832" spans="1:7" x14ac:dyDescent="0.3">
      <c r="A832" s="405">
        <f t="shared" ca="1" si="14"/>
        <v>0</v>
      </c>
      <c r="B832" s="404"/>
      <c r="C832" s="406"/>
      <c r="D832" s="406"/>
      <c r="E832" s="406"/>
      <c r="F832" s="406"/>
      <c r="G832" s="350"/>
    </row>
    <row r="833" spans="1:7" x14ac:dyDescent="0.3">
      <c r="A833" s="405">
        <f t="shared" ca="1" si="14"/>
        <v>0</v>
      </c>
      <c r="B833" s="404"/>
      <c r="C833" s="406"/>
      <c r="D833" s="406"/>
      <c r="E833" s="406"/>
      <c r="F833" s="406"/>
      <c r="G833" s="350"/>
    </row>
    <row r="834" spans="1:7" x14ac:dyDescent="0.3">
      <c r="A834" s="405">
        <f t="shared" ca="1" si="14"/>
        <v>0</v>
      </c>
      <c r="B834" s="404"/>
      <c r="C834" s="406"/>
      <c r="D834" s="406"/>
      <c r="E834" s="406"/>
      <c r="F834" s="406"/>
      <c r="G834" s="350"/>
    </row>
    <row r="835" spans="1:7" x14ac:dyDescent="0.3">
      <c r="A835" s="405">
        <f t="shared" ca="1" si="14"/>
        <v>0</v>
      </c>
      <c r="B835" s="404"/>
      <c r="C835" s="406"/>
      <c r="D835" s="406"/>
      <c r="E835" s="406"/>
      <c r="F835" s="406"/>
      <c r="G835" s="350"/>
    </row>
    <row r="836" spans="1:7" x14ac:dyDescent="0.3">
      <c r="A836" s="405">
        <f t="shared" ca="1" si="14"/>
        <v>0</v>
      </c>
      <c r="B836" s="404"/>
      <c r="C836" s="406"/>
      <c r="D836" s="406"/>
      <c r="E836" s="406"/>
      <c r="F836" s="406"/>
      <c r="G836" s="350"/>
    </row>
    <row r="837" spans="1:7" x14ac:dyDescent="0.3">
      <c r="A837" s="405">
        <f t="shared" ca="1" si="14"/>
        <v>0</v>
      </c>
      <c r="B837" s="404"/>
      <c r="C837" s="406"/>
      <c r="D837" s="406"/>
      <c r="E837" s="406"/>
      <c r="F837" s="406"/>
      <c r="G837" s="350"/>
    </row>
    <row r="838" spans="1:7" x14ac:dyDescent="0.3">
      <c r="A838" s="405">
        <f t="shared" ca="1" si="14"/>
        <v>0</v>
      </c>
      <c r="B838" s="404"/>
      <c r="C838" s="406"/>
      <c r="D838" s="406"/>
      <c r="E838" s="406"/>
      <c r="F838" s="406"/>
      <c r="G838" s="350"/>
    </row>
    <row r="839" spans="1:7" x14ac:dyDescent="0.3">
      <c r="A839" s="405">
        <f t="shared" ca="1" si="14"/>
        <v>0</v>
      </c>
      <c r="B839" s="404"/>
      <c r="C839" s="406"/>
      <c r="D839" s="406"/>
      <c r="E839" s="406"/>
      <c r="F839" s="406"/>
      <c r="G839" s="350"/>
    </row>
    <row r="840" spans="1:7" x14ac:dyDescent="0.3">
      <c r="A840" s="405">
        <f t="shared" ca="1" si="14"/>
        <v>0</v>
      </c>
      <c r="B840" s="404"/>
      <c r="C840" s="406"/>
      <c r="D840" s="406"/>
      <c r="E840" s="406"/>
      <c r="F840" s="406"/>
      <c r="G840" s="350"/>
    </row>
    <row r="841" spans="1:7" x14ac:dyDescent="0.3">
      <c r="A841" s="405">
        <f t="shared" ca="1" si="14"/>
        <v>0</v>
      </c>
      <c r="B841" s="404"/>
      <c r="C841" s="406"/>
      <c r="D841" s="406"/>
      <c r="E841" s="406"/>
      <c r="F841" s="406"/>
      <c r="G841" s="350"/>
    </row>
    <row r="842" spans="1:7" x14ac:dyDescent="0.3">
      <c r="A842" s="405">
        <f t="shared" ca="1" si="14"/>
        <v>0</v>
      </c>
      <c r="B842" s="404"/>
      <c r="C842" s="406"/>
      <c r="D842" s="406"/>
      <c r="E842" s="406"/>
      <c r="F842" s="406"/>
      <c r="G842" s="350"/>
    </row>
    <row r="843" spans="1:7" x14ac:dyDescent="0.3">
      <c r="A843" s="405">
        <f t="shared" ca="1" si="14"/>
        <v>0</v>
      </c>
      <c r="B843" s="404"/>
      <c r="C843" s="406"/>
      <c r="D843" s="406"/>
      <c r="E843" s="406"/>
      <c r="F843" s="406"/>
      <c r="G843" s="350"/>
    </row>
    <row r="844" spans="1:7" x14ac:dyDescent="0.3">
      <c r="A844" s="405">
        <f t="shared" ca="1" si="14"/>
        <v>0</v>
      </c>
      <c r="B844" s="404"/>
      <c r="C844" s="406"/>
      <c r="D844" s="406"/>
      <c r="E844" s="406"/>
      <c r="F844" s="406"/>
      <c r="G844" s="350"/>
    </row>
    <row r="845" spans="1:7" x14ac:dyDescent="0.3">
      <c r="A845" s="405">
        <f t="shared" ca="1" si="14"/>
        <v>0</v>
      </c>
      <c r="B845" s="404"/>
      <c r="C845" s="406"/>
      <c r="D845" s="406"/>
      <c r="E845" s="406"/>
      <c r="F845" s="406"/>
      <c r="G845" s="350"/>
    </row>
    <row r="846" spans="1:7" x14ac:dyDescent="0.3">
      <c r="A846" s="405">
        <f t="shared" ca="1" si="14"/>
        <v>0</v>
      </c>
      <c r="B846" s="404"/>
      <c r="C846" s="406"/>
      <c r="D846" s="406"/>
      <c r="E846" s="406"/>
      <c r="F846" s="406"/>
      <c r="G846" s="350"/>
    </row>
    <row r="847" spans="1:7" x14ac:dyDescent="0.3">
      <c r="A847" s="405">
        <f t="shared" ca="1" si="14"/>
        <v>0</v>
      </c>
      <c r="B847" s="404"/>
      <c r="C847" s="406"/>
      <c r="D847" s="406"/>
      <c r="E847" s="406"/>
      <c r="F847" s="406"/>
      <c r="G847" s="350"/>
    </row>
    <row r="848" spans="1:7" x14ac:dyDescent="0.3">
      <c r="A848" s="405">
        <f t="shared" ca="1" si="14"/>
        <v>0</v>
      </c>
      <c r="B848" s="404"/>
      <c r="C848" s="406"/>
      <c r="D848" s="406"/>
      <c r="E848" s="406"/>
      <c r="F848" s="406"/>
      <c r="G848" s="350"/>
    </row>
    <row r="849" spans="1:7" x14ac:dyDescent="0.3">
      <c r="A849" s="405">
        <f t="shared" ca="1" si="14"/>
        <v>0</v>
      </c>
      <c r="B849" s="404"/>
      <c r="C849" s="406"/>
      <c r="D849" s="406"/>
      <c r="E849" s="406"/>
      <c r="F849" s="406"/>
      <c r="G849" s="350"/>
    </row>
    <row r="850" spans="1:7" x14ac:dyDescent="0.3">
      <c r="A850" s="405">
        <f t="shared" ca="1" si="14"/>
        <v>0</v>
      </c>
      <c r="B850" s="404"/>
      <c r="C850" s="406"/>
      <c r="D850" s="406"/>
      <c r="E850" s="406"/>
      <c r="F850" s="406"/>
      <c r="G850" s="350"/>
    </row>
    <row r="851" spans="1:7" x14ac:dyDescent="0.3">
      <c r="A851" s="405">
        <f t="shared" ca="1" si="14"/>
        <v>0</v>
      </c>
      <c r="B851" s="404"/>
      <c r="C851" s="406"/>
      <c r="D851" s="406"/>
      <c r="E851" s="406"/>
      <c r="F851" s="406"/>
      <c r="G851" s="350"/>
    </row>
    <row r="852" spans="1:7" x14ac:dyDescent="0.3">
      <c r="A852" s="405">
        <f t="shared" ca="1" si="14"/>
        <v>0</v>
      </c>
      <c r="B852" s="404"/>
      <c r="C852" s="406"/>
      <c r="D852" s="406"/>
      <c r="E852" s="406"/>
      <c r="F852" s="406"/>
      <c r="G852" s="350"/>
    </row>
    <row r="853" spans="1:7" x14ac:dyDescent="0.3">
      <c r="A853" s="405">
        <f t="shared" ca="1" si="14"/>
        <v>0</v>
      </c>
      <c r="B853" s="404"/>
      <c r="C853" s="406"/>
      <c r="D853" s="406"/>
      <c r="E853" s="406"/>
      <c r="F853" s="406"/>
      <c r="G853" s="350"/>
    </row>
    <row r="854" spans="1:7" x14ac:dyDescent="0.3">
      <c r="A854" s="405">
        <f t="shared" ca="1" si="14"/>
        <v>0</v>
      </c>
      <c r="B854" s="404"/>
      <c r="C854" s="406"/>
      <c r="D854" s="406"/>
      <c r="E854" s="406"/>
      <c r="F854" s="406"/>
      <c r="G854" s="350"/>
    </row>
    <row r="855" spans="1:7" x14ac:dyDescent="0.3">
      <c r="A855" s="405">
        <f t="shared" ca="1" si="14"/>
        <v>0</v>
      </c>
      <c r="B855" s="404"/>
      <c r="C855" s="406"/>
      <c r="D855" s="406"/>
      <c r="E855" s="406"/>
      <c r="F855" s="406"/>
      <c r="G855" s="350"/>
    </row>
    <row r="856" spans="1:7" x14ac:dyDescent="0.3">
      <c r="A856" s="405">
        <f t="shared" ca="1" si="14"/>
        <v>0</v>
      </c>
      <c r="B856" s="404"/>
      <c r="C856" s="406"/>
      <c r="D856" s="406"/>
      <c r="E856" s="406"/>
      <c r="F856" s="406"/>
      <c r="G856" s="350"/>
    </row>
    <row r="857" spans="1:7" x14ac:dyDescent="0.3">
      <c r="A857" s="405">
        <f t="shared" ca="1" si="14"/>
        <v>0</v>
      </c>
      <c r="B857" s="404"/>
      <c r="C857" s="406"/>
      <c r="D857" s="406"/>
      <c r="E857" s="406"/>
      <c r="F857" s="406"/>
      <c r="G857" s="350"/>
    </row>
    <row r="858" spans="1:7" x14ac:dyDescent="0.3">
      <c r="A858" s="405">
        <f t="shared" ca="1" si="14"/>
        <v>0</v>
      </c>
      <c r="B858" s="404"/>
      <c r="C858" s="406"/>
      <c r="D858" s="406"/>
      <c r="E858" s="406"/>
      <c r="F858" s="406"/>
      <c r="G858" s="350"/>
    </row>
    <row r="859" spans="1:7" x14ac:dyDescent="0.3">
      <c r="A859" s="405">
        <f t="shared" ca="1" si="14"/>
        <v>0</v>
      </c>
      <c r="B859" s="404"/>
      <c r="C859" s="406"/>
      <c r="D859" s="406"/>
      <c r="E859" s="406"/>
      <c r="F859" s="406"/>
      <c r="G859" s="350"/>
    </row>
    <row r="860" spans="1:7" x14ac:dyDescent="0.3">
      <c r="A860" s="405">
        <f t="shared" ca="1" si="14"/>
        <v>0</v>
      </c>
      <c r="B860" s="404"/>
      <c r="C860" s="406"/>
      <c r="D860" s="406"/>
      <c r="E860" s="406"/>
      <c r="F860" s="406"/>
      <c r="G860" s="350"/>
    </row>
    <row r="861" spans="1:7" x14ac:dyDescent="0.3">
      <c r="A861" s="405">
        <f t="shared" ca="1" si="14"/>
        <v>0</v>
      </c>
      <c r="B861" s="404"/>
      <c r="C861" s="406"/>
      <c r="D861" s="406"/>
      <c r="E861" s="406"/>
      <c r="F861" s="406"/>
      <c r="G861" s="350"/>
    </row>
    <row r="862" spans="1:7" x14ac:dyDescent="0.3">
      <c r="A862" s="405">
        <f t="shared" ca="1" si="14"/>
        <v>0</v>
      </c>
      <c r="B862" s="404"/>
      <c r="C862" s="406"/>
      <c r="D862" s="406"/>
      <c r="E862" s="406"/>
      <c r="F862" s="406"/>
      <c r="G862" s="350"/>
    </row>
    <row r="863" spans="1:7" x14ac:dyDescent="0.3">
      <c r="A863" s="405">
        <f t="shared" ca="1" si="14"/>
        <v>0</v>
      </c>
      <c r="B863" s="404"/>
      <c r="C863" s="406"/>
      <c r="D863" s="406"/>
      <c r="E863" s="406"/>
      <c r="F863" s="406"/>
      <c r="G863" s="350"/>
    </row>
    <row r="864" spans="1:7" x14ac:dyDescent="0.3">
      <c r="A864" s="405">
        <f t="shared" ca="1" si="14"/>
        <v>0</v>
      </c>
      <c r="B864" s="404"/>
      <c r="C864" s="406"/>
      <c r="D864" s="406"/>
      <c r="E864" s="406"/>
      <c r="F864" s="406"/>
      <c r="G864" s="350"/>
    </row>
    <row r="865" spans="1:7" x14ac:dyDescent="0.3">
      <c r="A865" s="405">
        <f t="shared" ca="1" si="14"/>
        <v>0</v>
      </c>
      <c r="B865" s="404"/>
      <c r="C865" s="406"/>
      <c r="D865" s="406"/>
      <c r="E865" s="406"/>
      <c r="F865" s="406"/>
      <c r="G865" s="350"/>
    </row>
    <row r="866" spans="1:7" x14ac:dyDescent="0.3">
      <c r="A866" s="405">
        <f t="shared" ca="1" si="14"/>
        <v>0</v>
      </c>
      <c r="B866" s="404"/>
      <c r="C866" s="406"/>
      <c r="D866" s="406"/>
      <c r="E866" s="406"/>
      <c r="F866" s="406"/>
      <c r="G866" s="350"/>
    </row>
    <row r="867" spans="1:7" x14ac:dyDescent="0.3">
      <c r="A867" s="405">
        <f t="shared" ca="1" si="14"/>
        <v>0</v>
      </c>
      <c r="B867" s="404"/>
      <c r="C867" s="406"/>
      <c r="D867" s="406"/>
      <c r="E867" s="406"/>
      <c r="F867" s="406"/>
      <c r="G867" s="350"/>
    </row>
    <row r="868" spans="1:7" x14ac:dyDescent="0.3">
      <c r="A868" s="405">
        <f t="shared" ca="1" si="14"/>
        <v>0</v>
      </c>
      <c r="B868" s="404"/>
      <c r="C868" s="406"/>
      <c r="D868" s="406"/>
      <c r="E868" s="406"/>
      <c r="F868" s="406"/>
      <c r="G868" s="350"/>
    </row>
    <row r="869" spans="1:7" x14ac:dyDescent="0.3">
      <c r="A869" s="405">
        <f t="shared" ca="1" si="14"/>
        <v>0</v>
      </c>
      <c r="B869" s="404"/>
      <c r="C869" s="406"/>
      <c r="D869" s="406"/>
      <c r="E869" s="406"/>
      <c r="F869" s="406"/>
      <c r="G869" s="350"/>
    </row>
    <row r="870" spans="1:7" x14ac:dyDescent="0.3">
      <c r="A870" s="405">
        <f t="shared" ca="1" si="14"/>
        <v>0</v>
      </c>
      <c r="B870" s="404"/>
      <c r="C870" s="406"/>
      <c r="D870" s="406"/>
      <c r="E870" s="406"/>
      <c r="F870" s="406"/>
      <c r="G870" s="350"/>
    </row>
    <row r="871" spans="1:7" x14ac:dyDescent="0.3">
      <c r="A871" s="405">
        <f t="shared" ca="1" si="14"/>
        <v>0</v>
      </c>
      <c r="B871" s="404"/>
      <c r="C871" s="406"/>
      <c r="D871" s="406"/>
      <c r="E871" s="406"/>
      <c r="F871" s="406"/>
      <c r="G871" s="350"/>
    </row>
    <row r="872" spans="1:7" x14ac:dyDescent="0.3">
      <c r="A872" s="405">
        <f t="shared" ca="1" si="14"/>
        <v>0</v>
      </c>
      <c r="B872" s="404"/>
      <c r="C872" s="406"/>
      <c r="D872" s="406"/>
      <c r="E872" s="406"/>
      <c r="F872" s="406"/>
      <c r="G872" s="350"/>
    </row>
    <row r="873" spans="1:7" x14ac:dyDescent="0.3">
      <c r="A873" s="405">
        <f t="shared" ca="1" si="14"/>
        <v>0</v>
      </c>
      <c r="B873" s="404"/>
      <c r="C873" s="406"/>
      <c r="D873" s="406"/>
      <c r="E873" s="406"/>
      <c r="F873" s="406"/>
      <c r="G873" s="350"/>
    </row>
    <row r="874" spans="1:7" x14ac:dyDescent="0.3">
      <c r="A874" s="405">
        <f t="shared" ca="1" si="14"/>
        <v>0</v>
      </c>
      <c r="B874" s="404"/>
      <c r="C874" s="406"/>
      <c r="D874" s="406"/>
      <c r="E874" s="406"/>
      <c r="F874" s="406"/>
      <c r="G874" s="350"/>
    </row>
    <row r="875" spans="1:7" x14ac:dyDescent="0.3">
      <c r="A875" s="405">
        <f t="shared" ca="1" si="14"/>
        <v>0</v>
      </c>
      <c r="B875" s="404"/>
      <c r="C875" s="406"/>
      <c r="D875" s="406"/>
      <c r="E875" s="406"/>
      <c r="F875" s="406"/>
      <c r="G875" s="350"/>
    </row>
    <row r="876" spans="1:7" x14ac:dyDescent="0.3">
      <c r="A876" s="405">
        <f t="shared" ca="1" si="14"/>
        <v>0</v>
      </c>
      <c r="B876" s="404"/>
      <c r="C876" s="406"/>
      <c r="D876" s="406"/>
      <c r="E876" s="406"/>
      <c r="F876" s="406"/>
      <c r="G876" s="350"/>
    </row>
    <row r="877" spans="1:7" x14ac:dyDescent="0.3">
      <c r="A877" s="405">
        <f t="shared" ca="1" si="14"/>
        <v>0</v>
      </c>
      <c r="B877" s="404"/>
      <c r="C877" s="406"/>
      <c r="D877" s="406"/>
      <c r="E877" s="406"/>
      <c r="F877" s="406"/>
      <c r="G877" s="350"/>
    </row>
    <row r="878" spans="1:7" x14ac:dyDescent="0.3">
      <c r="A878" s="405">
        <f t="shared" ca="1" si="14"/>
        <v>0</v>
      </c>
      <c r="B878" s="404"/>
      <c r="C878" s="406"/>
      <c r="D878" s="406"/>
      <c r="E878" s="406"/>
      <c r="F878" s="406"/>
      <c r="G878" s="350"/>
    </row>
    <row r="879" spans="1:7" x14ac:dyDescent="0.3">
      <c r="A879" s="405">
        <f t="shared" ca="1" si="14"/>
        <v>0</v>
      </c>
      <c r="B879" s="404"/>
      <c r="C879" s="406"/>
      <c r="D879" s="406"/>
      <c r="E879" s="406"/>
      <c r="F879" s="406"/>
      <c r="G879" s="350"/>
    </row>
    <row r="880" spans="1:7" x14ac:dyDescent="0.3">
      <c r="A880" s="405">
        <f t="shared" ca="1" si="14"/>
        <v>0</v>
      </c>
      <c r="B880" s="404"/>
      <c r="C880" s="406"/>
      <c r="D880" s="406"/>
      <c r="E880" s="406"/>
      <c r="F880" s="406"/>
      <c r="G880" s="350"/>
    </row>
    <row r="881" spans="1:7" x14ac:dyDescent="0.3">
      <c r="A881" s="405">
        <f t="shared" ca="1" si="14"/>
        <v>0</v>
      </c>
      <c r="B881" s="404"/>
      <c r="C881" s="406"/>
      <c r="D881" s="406"/>
      <c r="E881" s="406"/>
      <c r="F881" s="406"/>
      <c r="G881" s="350"/>
    </row>
    <row r="882" spans="1:7" x14ac:dyDescent="0.3">
      <c r="A882" s="405">
        <f t="shared" ca="1" si="14"/>
        <v>0</v>
      </c>
      <c r="B882" s="404"/>
      <c r="C882" s="406"/>
      <c r="D882" s="406"/>
      <c r="E882" s="406"/>
      <c r="F882" s="406"/>
      <c r="G882" s="350"/>
    </row>
    <row r="883" spans="1:7" x14ac:dyDescent="0.3">
      <c r="A883" s="405">
        <f t="shared" ca="1" si="14"/>
        <v>0</v>
      </c>
      <c r="B883" s="404"/>
      <c r="C883" s="406"/>
      <c r="D883" s="406"/>
      <c r="E883" s="406"/>
      <c r="F883" s="406"/>
      <c r="G883" s="350"/>
    </row>
    <row r="884" spans="1:7" x14ac:dyDescent="0.3">
      <c r="A884" s="405">
        <f t="shared" ca="1" si="14"/>
        <v>0</v>
      </c>
      <c r="B884" s="404"/>
      <c r="C884" s="406"/>
      <c r="D884" s="406"/>
      <c r="E884" s="406"/>
      <c r="F884" s="406"/>
      <c r="G884" s="350"/>
    </row>
    <row r="885" spans="1:7" x14ac:dyDescent="0.3">
      <c r="A885" s="405">
        <f t="shared" ca="1" si="14"/>
        <v>0</v>
      </c>
      <c r="B885" s="404"/>
      <c r="C885" s="406"/>
      <c r="D885" s="406"/>
      <c r="E885" s="406"/>
      <c r="F885" s="406"/>
      <c r="G885" s="350"/>
    </row>
    <row r="886" spans="1:7" x14ac:dyDescent="0.3">
      <c r="A886" s="405">
        <f t="shared" ca="1" si="14"/>
        <v>0</v>
      </c>
      <c r="B886" s="404"/>
      <c r="C886" s="406"/>
      <c r="D886" s="406"/>
      <c r="E886" s="406"/>
      <c r="F886" s="406"/>
      <c r="G886" s="350"/>
    </row>
    <row r="887" spans="1:7" x14ac:dyDescent="0.3">
      <c r="A887" s="405">
        <f t="shared" ca="1" si="14"/>
        <v>0</v>
      </c>
      <c r="B887" s="404"/>
      <c r="C887" s="406"/>
      <c r="D887" s="406"/>
      <c r="E887" s="406"/>
      <c r="F887" s="406"/>
      <c r="G887" s="350"/>
    </row>
    <row r="888" spans="1:7" x14ac:dyDescent="0.3">
      <c r="A888" s="405">
        <f t="shared" ca="1" si="14"/>
        <v>0</v>
      </c>
      <c r="B888" s="404"/>
      <c r="C888" s="406"/>
      <c r="D888" s="406"/>
      <c r="E888" s="406"/>
      <c r="F888" s="406"/>
      <c r="G888" s="350"/>
    </row>
    <row r="889" spans="1:7" x14ac:dyDescent="0.3">
      <c r="A889" s="405">
        <f t="shared" ref="A889:A952" ca="1" si="15">OFFSET($C889,0,$B$4-1)</f>
        <v>0</v>
      </c>
      <c r="B889" s="404"/>
      <c r="C889" s="406"/>
      <c r="D889" s="406"/>
      <c r="E889" s="406"/>
      <c r="F889" s="406"/>
      <c r="G889" s="350"/>
    </row>
    <row r="890" spans="1:7" x14ac:dyDescent="0.3">
      <c r="A890" s="405">
        <f t="shared" ca="1" si="15"/>
        <v>0</v>
      </c>
      <c r="B890" s="404"/>
      <c r="C890" s="406"/>
      <c r="D890" s="406"/>
      <c r="E890" s="406"/>
      <c r="F890" s="406"/>
      <c r="G890" s="350"/>
    </row>
    <row r="891" spans="1:7" x14ac:dyDescent="0.3">
      <c r="A891" s="405">
        <f t="shared" ca="1" si="15"/>
        <v>0</v>
      </c>
      <c r="B891" s="404"/>
      <c r="C891" s="406"/>
      <c r="D891" s="406"/>
      <c r="E891" s="406"/>
      <c r="F891" s="406"/>
      <c r="G891" s="350"/>
    </row>
    <row r="892" spans="1:7" x14ac:dyDescent="0.3">
      <c r="A892" s="405">
        <f t="shared" ca="1" si="15"/>
        <v>0</v>
      </c>
      <c r="B892" s="404"/>
      <c r="C892" s="406"/>
      <c r="D892" s="406"/>
      <c r="E892" s="406"/>
      <c r="F892" s="406"/>
      <c r="G892" s="350"/>
    </row>
    <row r="893" spans="1:7" x14ac:dyDescent="0.3">
      <c r="A893" s="405">
        <f t="shared" ca="1" si="15"/>
        <v>0</v>
      </c>
      <c r="B893" s="404"/>
      <c r="C893" s="406"/>
      <c r="D893" s="406"/>
      <c r="E893" s="406"/>
      <c r="F893" s="406"/>
      <c r="G893" s="350"/>
    </row>
    <row r="894" spans="1:7" x14ac:dyDescent="0.3">
      <c r="A894" s="405">
        <f t="shared" ca="1" si="15"/>
        <v>0</v>
      </c>
      <c r="B894" s="404"/>
      <c r="C894" s="406"/>
      <c r="D894" s="406"/>
      <c r="E894" s="406"/>
      <c r="F894" s="406"/>
      <c r="G894" s="350"/>
    </row>
    <row r="895" spans="1:7" x14ac:dyDescent="0.3">
      <c r="A895" s="405">
        <f t="shared" ca="1" si="15"/>
        <v>0</v>
      </c>
      <c r="B895" s="404"/>
      <c r="C895" s="406"/>
      <c r="D895" s="406"/>
      <c r="E895" s="406"/>
      <c r="F895" s="406"/>
      <c r="G895" s="350"/>
    </row>
    <row r="896" spans="1:7" x14ac:dyDescent="0.3">
      <c r="A896" s="405">
        <f t="shared" ca="1" si="15"/>
        <v>0</v>
      </c>
      <c r="B896" s="404"/>
      <c r="C896" s="406"/>
      <c r="D896" s="406"/>
      <c r="E896" s="406"/>
      <c r="F896" s="406"/>
      <c r="G896" s="350"/>
    </row>
    <row r="897" spans="1:7" x14ac:dyDescent="0.3">
      <c r="A897" s="405">
        <f t="shared" ca="1" si="15"/>
        <v>0</v>
      </c>
      <c r="B897" s="404"/>
      <c r="C897" s="406"/>
      <c r="D897" s="406"/>
      <c r="E897" s="406"/>
      <c r="F897" s="406"/>
      <c r="G897" s="350"/>
    </row>
    <row r="898" spans="1:7" x14ac:dyDescent="0.3">
      <c r="A898" s="405">
        <f t="shared" ca="1" si="15"/>
        <v>0</v>
      </c>
      <c r="B898" s="404"/>
      <c r="C898" s="406"/>
      <c r="D898" s="406"/>
      <c r="E898" s="406"/>
      <c r="F898" s="406"/>
      <c r="G898" s="350"/>
    </row>
    <row r="899" spans="1:7" x14ac:dyDescent="0.3">
      <c r="A899" s="405">
        <f t="shared" ca="1" si="15"/>
        <v>0</v>
      </c>
      <c r="B899" s="404"/>
      <c r="C899" s="406"/>
      <c r="D899" s="406"/>
      <c r="E899" s="406"/>
      <c r="F899" s="406"/>
      <c r="G899" s="350"/>
    </row>
    <row r="900" spans="1:7" x14ac:dyDescent="0.3">
      <c r="A900" s="405">
        <f t="shared" ca="1" si="15"/>
        <v>0</v>
      </c>
      <c r="B900" s="404"/>
      <c r="C900" s="406"/>
      <c r="D900" s="406"/>
      <c r="E900" s="406"/>
      <c r="F900" s="406"/>
      <c r="G900" s="350"/>
    </row>
    <row r="901" spans="1:7" x14ac:dyDescent="0.3">
      <c r="A901" s="405">
        <f t="shared" ca="1" si="15"/>
        <v>0</v>
      </c>
      <c r="B901" s="404"/>
      <c r="C901" s="406"/>
      <c r="D901" s="406"/>
      <c r="E901" s="406"/>
      <c r="F901" s="406"/>
      <c r="G901" s="350"/>
    </row>
    <row r="902" spans="1:7" x14ac:dyDescent="0.3">
      <c r="A902" s="405">
        <f t="shared" ca="1" si="15"/>
        <v>0</v>
      </c>
      <c r="B902" s="404"/>
      <c r="C902" s="406"/>
      <c r="D902" s="406"/>
      <c r="E902" s="406"/>
      <c r="F902" s="406"/>
      <c r="G902" s="350"/>
    </row>
    <row r="903" spans="1:7" x14ac:dyDescent="0.3">
      <c r="A903" s="405">
        <f t="shared" ca="1" si="15"/>
        <v>0</v>
      </c>
      <c r="B903" s="404"/>
      <c r="C903" s="406"/>
      <c r="D903" s="406"/>
      <c r="E903" s="406"/>
      <c r="F903" s="406"/>
      <c r="G903" s="350"/>
    </row>
    <row r="904" spans="1:7" x14ac:dyDescent="0.3">
      <c r="A904" s="405">
        <f t="shared" ca="1" si="15"/>
        <v>0</v>
      </c>
      <c r="B904" s="404"/>
      <c r="C904" s="406"/>
      <c r="D904" s="406"/>
      <c r="E904" s="406"/>
      <c r="F904" s="406"/>
      <c r="G904" s="350"/>
    </row>
    <row r="905" spans="1:7" x14ac:dyDescent="0.3">
      <c r="A905" s="405">
        <f t="shared" ca="1" si="15"/>
        <v>0</v>
      </c>
      <c r="B905" s="404"/>
      <c r="C905" s="406"/>
      <c r="D905" s="406"/>
      <c r="E905" s="406"/>
      <c r="F905" s="406"/>
      <c r="G905" s="350"/>
    </row>
    <row r="906" spans="1:7" x14ac:dyDescent="0.3">
      <c r="A906" s="405">
        <f t="shared" ca="1" si="15"/>
        <v>0</v>
      </c>
      <c r="B906" s="404"/>
      <c r="C906" s="406"/>
      <c r="D906" s="406"/>
      <c r="E906" s="406"/>
      <c r="F906" s="406"/>
      <c r="G906" s="350"/>
    </row>
    <row r="907" spans="1:7" x14ac:dyDescent="0.3">
      <c r="A907" s="405">
        <f t="shared" ca="1" si="15"/>
        <v>0</v>
      </c>
      <c r="B907" s="404"/>
      <c r="C907" s="406"/>
      <c r="D907" s="406"/>
      <c r="E907" s="406"/>
      <c r="F907" s="406"/>
      <c r="G907" s="350"/>
    </row>
    <row r="908" spans="1:7" x14ac:dyDescent="0.3">
      <c r="A908" s="405">
        <f t="shared" ca="1" si="15"/>
        <v>0</v>
      </c>
      <c r="B908" s="404"/>
      <c r="C908" s="406"/>
      <c r="D908" s="406"/>
      <c r="E908" s="406"/>
      <c r="F908" s="406"/>
      <c r="G908" s="350"/>
    </row>
    <row r="909" spans="1:7" x14ac:dyDescent="0.3">
      <c r="A909" s="405">
        <f t="shared" ca="1" si="15"/>
        <v>0</v>
      </c>
      <c r="B909" s="404"/>
      <c r="C909" s="406"/>
      <c r="D909" s="406"/>
      <c r="E909" s="406"/>
      <c r="F909" s="406"/>
      <c r="G909" s="350"/>
    </row>
    <row r="910" spans="1:7" x14ac:dyDescent="0.3">
      <c r="A910" s="405">
        <f t="shared" ca="1" si="15"/>
        <v>0</v>
      </c>
      <c r="B910" s="404"/>
      <c r="C910" s="406"/>
      <c r="D910" s="406"/>
      <c r="E910" s="406"/>
      <c r="F910" s="406"/>
      <c r="G910" s="350"/>
    </row>
    <row r="911" spans="1:7" x14ac:dyDescent="0.3">
      <c r="A911" s="405">
        <f t="shared" ca="1" si="15"/>
        <v>0</v>
      </c>
      <c r="B911" s="404"/>
      <c r="C911" s="406"/>
      <c r="D911" s="406"/>
      <c r="E911" s="406"/>
      <c r="F911" s="406"/>
      <c r="G911" s="350"/>
    </row>
    <row r="912" spans="1:7" x14ac:dyDescent="0.3">
      <c r="A912" s="405">
        <f t="shared" ca="1" si="15"/>
        <v>0</v>
      </c>
      <c r="B912" s="404"/>
      <c r="C912" s="406"/>
      <c r="D912" s="406"/>
      <c r="E912" s="406"/>
      <c r="F912" s="406"/>
      <c r="G912" s="350"/>
    </row>
    <row r="913" spans="1:7" x14ac:dyDescent="0.3">
      <c r="A913" s="405">
        <f t="shared" ca="1" si="15"/>
        <v>0</v>
      </c>
      <c r="B913" s="404"/>
      <c r="C913" s="406"/>
      <c r="D913" s="406"/>
      <c r="E913" s="406"/>
      <c r="F913" s="406"/>
      <c r="G913" s="350"/>
    </row>
    <row r="914" spans="1:7" x14ac:dyDescent="0.3">
      <c r="A914" s="405">
        <f t="shared" ca="1" si="15"/>
        <v>0</v>
      </c>
      <c r="B914" s="404"/>
      <c r="C914" s="406"/>
      <c r="D914" s="406"/>
      <c r="E914" s="406"/>
      <c r="F914" s="406"/>
      <c r="G914" s="350"/>
    </row>
    <row r="915" spans="1:7" x14ac:dyDescent="0.3">
      <c r="A915" s="405">
        <f t="shared" ca="1" si="15"/>
        <v>0</v>
      </c>
      <c r="B915" s="404"/>
      <c r="C915" s="406"/>
      <c r="D915" s="406"/>
      <c r="E915" s="406"/>
      <c r="F915" s="406"/>
      <c r="G915" s="350"/>
    </row>
    <row r="916" spans="1:7" x14ac:dyDescent="0.3">
      <c r="A916" s="405">
        <f t="shared" ca="1" si="15"/>
        <v>0</v>
      </c>
      <c r="B916" s="404"/>
      <c r="C916" s="406"/>
      <c r="D916" s="406"/>
      <c r="E916" s="406"/>
      <c r="F916" s="406"/>
      <c r="G916" s="350"/>
    </row>
    <row r="917" spans="1:7" x14ac:dyDescent="0.3">
      <c r="A917" s="405">
        <f t="shared" ca="1" si="15"/>
        <v>0</v>
      </c>
      <c r="B917" s="404"/>
      <c r="C917" s="406"/>
      <c r="D917" s="406"/>
      <c r="E917" s="406"/>
      <c r="F917" s="406"/>
      <c r="G917" s="350"/>
    </row>
    <row r="918" spans="1:7" x14ac:dyDescent="0.3">
      <c r="A918" s="405">
        <f t="shared" ca="1" si="15"/>
        <v>0</v>
      </c>
      <c r="B918" s="404"/>
      <c r="C918" s="406"/>
      <c r="D918" s="406"/>
      <c r="E918" s="406"/>
      <c r="F918" s="406"/>
      <c r="G918" s="350"/>
    </row>
    <row r="919" spans="1:7" x14ac:dyDescent="0.3">
      <c r="A919" s="405">
        <f t="shared" ca="1" si="15"/>
        <v>0</v>
      </c>
      <c r="B919" s="404"/>
      <c r="C919" s="406"/>
      <c r="D919" s="406"/>
      <c r="E919" s="406"/>
      <c r="F919" s="406"/>
      <c r="G919" s="350"/>
    </row>
    <row r="920" spans="1:7" x14ac:dyDescent="0.3">
      <c r="A920" s="405">
        <f t="shared" ca="1" si="15"/>
        <v>0</v>
      </c>
      <c r="B920" s="404"/>
      <c r="C920" s="406"/>
      <c r="D920" s="406"/>
      <c r="E920" s="406"/>
      <c r="F920" s="406"/>
      <c r="G920" s="350"/>
    </row>
    <row r="921" spans="1:7" x14ac:dyDescent="0.3">
      <c r="A921" s="405">
        <f t="shared" ca="1" si="15"/>
        <v>0</v>
      </c>
      <c r="B921" s="404"/>
      <c r="C921" s="406"/>
      <c r="D921" s="406"/>
      <c r="E921" s="406"/>
      <c r="F921" s="406"/>
      <c r="G921" s="350"/>
    </row>
    <row r="922" spans="1:7" x14ac:dyDescent="0.3">
      <c r="A922" s="405">
        <f t="shared" ca="1" si="15"/>
        <v>0</v>
      </c>
      <c r="B922" s="404"/>
      <c r="C922" s="406"/>
      <c r="D922" s="406"/>
      <c r="E922" s="406"/>
      <c r="F922" s="406"/>
      <c r="G922" s="350"/>
    </row>
    <row r="923" spans="1:7" x14ac:dyDescent="0.3">
      <c r="A923" s="405">
        <f t="shared" ca="1" si="15"/>
        <v>0</v>
      </c>
      <c r="B923" s="404"/>
      <c r="C923" s="406"/>
      <c r="D923" s="406"/>
      <c r="E923" s="406"/>
      <c r="F923" s="406"/>
      <c r="G923" s="350"/>
    </row>
    <row r="924" spans="1:7" x14ac:dyDescent="0.3">
      <c r="A924" s="405">
        <f t="shared" ca="1" si="15"/>
        <v>0</v>
      </c>
      <c r="B924" s="404"/>
      <c r="C924" s="406"/>
      <c r="D924" s="406"/>
      <c r="E924" s="406"/>
      <c r="F924" s="406"/>
      <c r="G924" s="350"/>
    </row>
    <row r="925" spans="1:7" x14ac:dyDescent="0.3">
      <c r="A925" s="405">
        <f t="shared" ca="1" si="15"/>
        <v>0</v>
      </c>
      <c r="B925" s="404"/>
      <c r="C925" s="406"/>
      <c r="D925" s="406"/>
      <c r="E925" s="406"/>
      <c r="F925" s="406"/>
      <c r="G925" s="350"/>
    </row>
    <row r="926" spans="1:7" x14ac:dyDescent="0.3">
      <c r="A926" s="405">
        <f t="shared" ca="1" si="15"/>
        <v>0</v>
      </c>
      <c r="B926" s="404"/>
      <c r="C926" s="406"/>
      <c r="D926" s="406"/>
      <c r="E926" s="406"/>
      <c r="F926" s="406"/>
      <c r="G926" s="350"/>
    </row>
    <row r="927" spans="1:7" x14ac:dyDescent="0.3">
      <c r="A927" s="405">
        <f t="shared" ca="1" si="15"/>
        <v>0</v>
      </c>
      <c r="B927" s="404"/>
      <c r="C927" s="406"/>
      <c r="D927" s="406"/>
      <c r="E927" s="406"/>
      <c r="F927" s="406"/>
      <c r="G927" s="350"/>
    </row>
    <row r="928" spans="1:7" x14ac:dyDescent="0.3">
      <c r="A928" s="405">
        <f t="shared" ca="1" si="15"/>
        <v>0</v>
      </c>
      <c r="B928" s="404"/>
      <c r="C928" s="406"/>
      <c r="D928" s="406"/>
      <c r="E928" s="406"/>
      <c r="F928" s="406"/>
      <c r="G928" s="350"/>
    </row>
    <row r="929" spans="1:7" x14ac:dyDescent="0.3">
      <c r="A929" s="405">
        <f t="shared" ca="1" si="15"/>
        <v>0</v>
      </c>
      <c r="B929" s="404"/>
      <c r="C929" s="406"/>
      <c r="D929" s="406"/>
      <c r="E929" s="406"/>
      <c r="F929" s="406"/>
      <c r="G929" s="350"/>
    </row>
    <row r="930" spans="1:7" x14ac:dyDescent="0.3">
      <c r="A930" s="405">
        <f t="shared" ca="1" si="15"/>
        <v>0</v>
      </c>
      <c r="B930" s="404"/>
      <c r="C930" s="406"/>
      <c r="D930" s="406"/>
      <c r="E930" s="406"/>
      <c r="F930" s="406"/>
      <c r="G930" s="350"/>
    </row>
    <row r="931" spans="1:7" x14ac:dyDescent="0.3">
      <c r="A931" s="405">
        <f t="shared" ca="1" si="15"/>
        <v>0</v>
      </c>
      <c r="B931" s="404"/>
      <c r="C931" s="406"/>
      <c r="D931" s="406"/>
      <c r="E931" s="406"/>
      <c r="F931" s="406"/>
      <c r="G931" s="350"/>
    </row>
    <row r="932" spans="1:7" x14ac:dyDescent="0.3">
      <c r="A932" s="405">
        <f t="shared" ca="1" si="15"/>
        <v>0</v>
      </c>
      <c r="B932" s="404"/>
      <c r="C932" s="406"/>
      <c r="D932" s="406"/>
      <c r="E932" s="406"/>
      <c r="F932" s="406"/>
      <c r="G932" s="350"/>
    </row>
    <row r="933" spans="1:7" x14ac:dyDescent="0.3">
      <c r="A933" s="405">
        <f t="shared" ca="1" si="15"/>
        <v>0</v>
      </c>
      <c r="B933" s="404"/>
      <c r="C933" s="406"/>
      <c r="D933" s="406"/>
      <c r="E933" s="406"/>
      <c r="F933" s="406"/>
      <c r="G933" s="350"/>
    </row>
    <row r="934" spans="1:7" x14ac:dyDescent="0.3">
      <c r="A934" s="405">
        <f t="shared" ca="1" si="15"/>
        <v>0</v>
      </c>
      <c r="B934" s="404"/>
      <c r="C934" s="406"/>
      <c r="D934" s="406"/>
      <c r="E934" s="406"/>
      <c r="F934" s="406"/>
      <c r="G934" s="350"/>
    </row>
    <row r="935" spans="1:7" x14ac:dyDescent="0.3">
      <c r="A935" s="405">
        <f t="shared" ca="1" si="15"/>
        <v>0</v>
      </c>
      <c r="B935" s="404"/>
      <c r="C935" s="406"/>
      <c r="D935" s="406"/>
      <c r="E935" s="406"/>
      <c r="F935" s="406"/>
      <c r="G935" s="350"/>
    </row>
    <row r="936" spans="1:7" x14ac:dyDescent="0.3">
      <c r="A936" s="405">
        <f t="shared" ca="1" si="15"/>
        <v>0</v>
      </c>
      <c r="B936" s="404"/>
      <c r="C936" s="406"/>
      <c r="D936" s="406"/>
      <c r="E936" s="406"/>
      <c r="F936" s="406"/>
      <c r="G936" s="350"/>
    </row>
    <row r="937" spans="1:7" x14ac:dyDescent="0.3">
      <c r="A937" s="405">
        <f t="shared" ca="1" si="15"/>
        <v>0</v>
      </c>
      <c r="B937" s="404"/>
      <c r="C937" s="406"/>
      <c r="D937" s="406"/>
      <c r="E937" s="406"/>
      <c r="F937" s="406"/>
      <c r="G937" s="350"/>
    </row>
    <row r="938" spans="1:7" x14ac:dyDescent="0.3">
      <c r="A938" s="405">
        <f t="shared" ca="1" si="15"/>
        <v>0</v>
      </c>
      <c r="B938" s="404"/>
      <c r="C938" s="406"/>
      <c r="D938" s="406"/>
      <c r="E938" s="406"/>
      <c r="F938" s="406"/>
      <c r="G938" s="350"/>
    </row>
    <row r="939" spans="1:7" x14ac:dyDescent="0.3">
      <c r="A939" s="405">
        <f t="shared" ca="1" si="15"/>
        <v>0</v>
      </c>
      <c r="B939" s="404"/>
      <c r="C939" s="406"/>
      <c r="D939" s="406"/>
      <c r="E939" s="406"/>
      <c r="F939" s="406"/>
      <c r="G939" s="350"/>
    </row>
    <row r="940" spans="1:7" x14ac:dyDescent="0.3">
      <c r="A940" s="405">
        <f t="shared" ca="1" si="15"/>
        <v>0</v>
      </c>
      <c r="B940" s="404"/>
      <c r="C940" s="406"/>
      <c r="D940" s="406"/>
      <c r="E940" s="406"/>
      <c r="F940" s="406"/>
      <c r="G940" s="350"/>
    </row>
    <row r="941" spans="1:7" x14ac:dyDescent="0.3">
      <c r="A941" s="405">
        <f t="shared" ca="1" si="15"/>
        <v>0</v>
      </c>
      <c r="B941" s="404"/>
      <c r="C941" s="406"/>
      <c r="D941" s="406"/>
      <c r="E941" s="406"/>
      <c r="F941" s="406"/>
      <c r="G941" s="350"/>
    </row>
    <row r="942" spans="1:7" x14ac:dyDescent="0.3">
      <c r="A942" s="405">
        <f t="shared" ca="1" si="15"/>
        <v>0</v>
      </c>
      <c r="B942" s="404"/>
      <c r="C942" s="406"/>
      <c r="D942" s="406"/>
      <c r="E942" s="406"/>
      <c r="F942" s="406"/>
      <c r="G942" s="350"/>
    </row>
    <row r="943" spans="1:7" x14ac:dyDescent="0.3">
      <c r="A943" s="405">
        <f t="shared" ca="1" si="15"/>
        <v>0</v>
      </c>
      <c r="B943" s="404"/>
      <c r="C943" s="406"/>
      <c r="D943" s="406"/>
      <c r="E943" s="406"/>
      <c r="F943" s="406"/>
      <c r="G943" s="350"/>
    </row>
    <row r="944" spans="1:7" x14ac:dyDescent="0.3">
      <c r="A944" s="405">
        <f t="shared" ca="1" si="15"/>
        <v>0</v>
      </c>
      <c r="B944" s="404"/>
      <c r="C944" s="406"/>
      <c r="D944" s="406"/>
      <c r="E944" s="406"/>
      <c r="F944" s="406"/>
      <c r="G944" s="350"/>
    </row>
    <row r="945" spans="1:7" x14ac:dyDescent="0.3">
      <c r="A945" s="405">
        <f t="shared" ca="1" si="15"/>
        <v>0</v>
      </c>
      <c r="B945" s="404"/>
      <c r="C945" s="406"/>
      <c r="D945" s="406"/>
      <c r="E945" s="406"/>
      <c r="F945" s="406"/>
      <c r="G945" s="350"/>
    </row>
    <row r="946" spans="1:7" x14ac:dyDescent="0.3">
      <c r="A946" s="405">
        <f t="shared" ca="1" si="15"/>
        <v>0</v>
      </c>
      <c r="B946" s="404"/>
      <c r="C946" s="406"/>
      <c r="D946" s="406"/>
      <c r="E946" s="406"/>
      <c r="F946" s="406"/>
      <c r="G946" s="350"/>
    </row>
    <row r="947" spans="1:7" x14ac:dyDescent="0.3">
      <c r="A947" s="405">
        <f t="shared" ca="1" si="15"/>
        <v>0</v>
      </c>
      <c r="B947" s="404"/>
      <c r="C947" s="406"/>
      <c r="D947" s="406"/>
      <c r="E947" s="406"/>
      <c r="F947" s="406"/>
      <c r="G947" s="350"/>
    </row>
    <row r="948" spans="1:7" x14ac:dyDescent="0.3">
      <c r="A948" s="405">
        <f t="shared" ca="1" si="15"/>
        <v>0</v>
      </c>
      <c r="B948" s="404"/>
      <c r="C948" s="406"/>
      <c r="D948" s="406"/>
      <c r="E948" s="406"/>
      <c r="F948" s="406"/>
      <c r="G948" s="350"/>
    </row>
    <row r="949" spans="1:7" x14ac:dyDescent="0.3">
      <c r="A949" s="405">
        <f t="shared" ca="1" si="15"/>
        <v>0</v>
      </c>
      <c r="B949" s="404"/>
      <c r="C949" s="406"/>
      <c r="D949" s="406"/>
      <c r="E949" s="406"/>
      <c r="F949" s="406"/>
      <c r="G949" s="350"/>
    </row>
    <row r="950" spans="1:7" x14ac:dyDescent="0.3">
      <c r="A950" s="405">
        <f t="shared" ca="1" si="15"/>
        <v>0</v>
      </c>
      <c r="B950" s="404"/>
      <c r="C950" s="406"/>
      <c r="D950" s="406"/>
      <c r="E950" s="406"/>
      <c r="F950" s="406"/>
      <c r="G950" s="350"/>
    </row>
    <row r="951" spans="1:7" x14ac:dyDescent="0.3">
      <c r="A951" s="405">
        <f t="shared" ca="1" si="15"/>
        <v>0</v>
      </c>
      <c r="B951" s="404"/>
      <c r="C951" s="406"/>
      <c r="D951" s="406"/>
      <c r="E951" s="406"/>
      <c r="F951" s="406"/>
      <c r="G951" s="350"/>
    </row>
    <row r="952" spans="1:7" x14ac:dyDescent="0.3">
      <c r="A952" s="405">
        <f t="shared" ca="1" si="15"/>
        <v>0</v>
      </c>
      <c r="B952" s="404"/>
      <c r="C952" s="406"/>
      <c r="D952" s="406"/>
      <c r="E952" s="406"/>
      <c r="F952" s="406"/>
      <c r="G952" s="350"/>
    </row>
    <row r="953" spans="1:7" x14ac:dyDescent="0.3">
      <c r="A953" s="405">
        <f t="shared" ref="A953:A1016" ca="1" si="16">OFFSET($C953,0,$B$4-1)</f>
        <v>0</v>
      </c>
      <c r="B953" s="404"/>
      <c r="C953" s="406"/>
      <c r="D953" s="406"/>
      <c r="E953" s="406"/>
      <c r="F953" s="406"/>
      <c r="G953" s="350"/>
    </row>
    <row r="954" spans="1:7" x14ac:dyDescent="0.3">
      <c r="A954" s="405">
        <f t="shared" ca="1" si="16"/>
        <v>0</v>
      </c>
      <c r="B954" s="404"/>
      <c r="C954" s="406"/>
      <c r="D954" s="406"/>
      <c r="E954" s="406"/>
      <c r="F954" s="406"/>
      <c r="G954" s="350"/>
    </row>
    <row r="955" spans="1:7" x14ac:dyDescent="0.3">
      <c r="A955" s="405">
        <f t="shared" ca="1" si="16"/>
        <v>0</v>
      </c>
      <c r="B955" s="404"/>
      <c r="C955" s="406"/>
      <c r="D955" s="406"/>
      <c r="E955" s="406"/>
      <c r="F955" s="406"/>
      <c r="G955" s="350"/>
    </row>
    <row r="956" spans="1:7" x14ac:dyDescent="0.3">
      <c r="A956" s="405">
        <f t="shared" ca="1" si="16"/>
        <v>0</v>
      </c>
      <c r="B956" s="404"/>
      <c r="C956" s="406"/>
      <c r="D956" s="406"/>
      <c r="E956" s="406"/>
      <c r="F956" s="406"/>
      <c r="G956" s="350"/>
    </row>
    <row r="957" spans="1:7" x14ac:dyDescent="0.3">
      <c r="A957" s="405">
        <f t="shared" ca="1" si="16"/>
        <v>0</v>
      </c>
      <c r="B957" s="404"/>
      <c r="C957" s="406"/>
      <c r="D957" s="406"/>
      <c r="E957" s="406"/>
      <c r="F957" s="406"/>
      <c r="G957" s="350"/>
    </row>
    <row r="958" spans="1:7" x14ac:dyDescent="0.3">
      <c r="A958" s="405">
        <f t="shared" ca="1" si="16"/>
        <v>0</v>
      </c>
      <c r="B958" s="404"/>
      <c r="C958" s="406"/>
      <c r="D958" s="406"/>
      <c r="E958" s="406"/>
      <c r="F958" s="406"/>
      <c r="G958" s="350"/>
    </row>
    <row r="959" spans="1:7" x14ac:dyDescent="0.3">
      <c r="A959" s="405">
        <f t="shared" ca="1" si="16"/>
        <v>0</v>
      </c>
      <c r="B959" s="404"/>
      <c r="C959" s="406"/>
      <c r="D959" s="406"/>
      <c r="E959" s="406"/>
      <c r="F959" s="406"/>
      <c r="G959" s="350"/>
    </row>
    <row r="960" spans="1:7" x14ac:dyDescent="0.3">
      <c r="A960" s="405">
        <f t="shared" ca="1" si="16"/>
        <v>0</v>
      </c>
      <c r="B960" s="404"/>
      <c r="C960" s="406"/>
      <c r="D960" s="406"/>
      <c r="E960" s="406"/>
      <c r="F960" s="406"/>
      <c r="G960" s="350"/>
    </row>
    <row r="961" spans="1:7" x14ac:dyDescent="0.3">
      <c r="A961" s="405">
        <f t="shared" ca="1" si="16"/>
        <v>0</v>
      </c>
      <c r="B961" s="404"/>
      <c r="C961" s="406"/>
      <c r="D961" s="406"/>
      <c r="E961" s="406"/>
      <c r="F961" s="406"/>
      <c r="G961" s="350"/>
    </row>
    <row r="962" spans="1:7" x14ac:dyDescent="0.3">
      <c r="A962" s="405">
        <f t="shared" ca="1" si="16"/>
        <v>0</v>
      </c>
      <c r="B962" s="404"/>
      <c r="C962" s="406"/>
      <c r="D962" s="406"/>
      <c r="E962" s="406"/>
      <c r="F962" s="406"/>
      <c r="G962" s="350"/>
    </row>
    <row r="963" spans="1:7" x14ac:dyDescent="0.3">
      <c r="A963" s="405">
        <f t="shared" ca="1" si="16"/>
        <v>0</v>
      </c>
      <c r="B963" s="404"/>
      <c r="C963" s="406"/>
      <c r="D963" s="406"/>
      <c r="E963" s="406"/>
      <c r="F963" s="406"/>
      <c r="G963" s="350"/>
    </row>
    <row r="964" spans="1:7" x14ac:dyDescent="0.3">
      <c r="A964" s="405">
        <f t="shared" ca="1" si="16"/>
        <v>0</v>
      </c>
      <c r="B964" s="404"/>
      <c r="C964" s="406"/>
      <c r="D964" s="406"/>
      <c r="E964" s="406"/>
      <c r="F964" s="406"/>
      <c r="G964" s="350"/>
    </row>
    <row r="965" spans="1:7" x14ac:dyDescent="0.3">
      <c r="A965" s="405">
        <f t="shared" ca="1" si="16"/>
        <v>0</v>
      </c>
      <c r="B965" s="404"/>
      <c r="C965" s="406"/>
      <c r="D965" s="406"/>
      <c r="E965" s="406"/>
      <c r="F965" s="406"/>
      <c r="G965" s="350"/>
    </row>
    <row r="966" spans="1:7" x14ac:dyDescent="0.3">
      <c r="A966" s="405">
        <f t="shared" ca="1" si="16"/>
        <v>0</v>
      </c>
      <c r="B966" s="404"/>
      <c r="C966" s="406"/>
      <c r="D966" s="406"/>
      <c r="E966" s="406"/>
      <c r="F966" s="406"/>
      <c r="G966" s="350"/>
    </row>
    <row r="967" spans="1:7" x14ac:dyDescent="0.3">
      <c r="A967" s="405">
        <f t="shared" ca="1" si="16"/>
        <v>0</v>
      </c>
      <c r="B967" s="404"/>
      <c r="C967" s="406"/>
      <c r="D967" s="406"/>
      <c r="E967" s="406"/>
      <c r="F967" s="406"/>
      <c r="G967" s="350"/>
    </row>
    <row r="968" spans="1:7" x14ac:dyDescent="0.3">
      <c r="A968" s="405">
        <f t="shared" ca="1" si="16"/>
        <v>0</v>
      </c>
      <c r="B968" s="404"/>
      <c r="C968" s="406"/>
      <c r="D968" s="406"/>
      <c r="E968" s="406"/>
      <c r="F968" s="406"/>
      <c r="G968" s="350"/>
    </row>
    <row r="969" spans="1:7" x14ac:dyDescent="0.3">
      <c r="A969" s="405">
        <f t="shared" ca="1" si="16"/>
        <v>0</v>
      </c>
      <c r="B969" s="404"/>
      <c r="C969" s="406"/>
      <c r="D969" s="406"/>
      <c r="E969" s="406"/>
      <c r="F969" s="406"/>
      <c r="G969" s="350"/>
    </row>
    <row r="970" spans="1:7" x14ac:dyDescent="0.3">
      <c r="A970" s="405">
        <f t="shared" ca="1" si="16"/>
        <v>0</v>
      </c>
      <c r="B970" s="404"/>
      <c r="C970" s="406"/>
      <c r="D970" s="406"/>
      <c r="E970" s="406"/>
      <c r="F970" s="406"/>
      <c r="G970" s="350"/>
    </row>
    <row r="971" spans="1:7" x14ac:dyDescent="0.3">
      <c r="A971" s="405">
        <f t="shared" ca="1" si="16"/>
        <v>0</v>
      </c>
      <c r="B971" s="404"/>
      <c r="C971" s="406"/>
      <c r="D971" s="406"/>
      <c r="E971" s="406"/>
      <c r="F971" s="406"/>
      <c r="G971" s="350"/>
    </row>
    <row r="972" spans="1:7" x14ac:dyDescent="0.3">
      <c r="A972" s="405">
        <f t="shared" ca="1" si="16"/>
        <v>0</v>
      </c>
      <c r="B972" s="404"/>
      <c r="C972" s="406"/>
      <c r="D972" s="406"/>
      <c r="E972" s="406"/>
      <c r="F972" s="406"/>
      <c r="G972" s="350"/>
    </row>
    <row r="973" spans="1:7" x14ac:dyDescent="0.3">
      <c r="A973" s="405">
        <f t="shared" ca="1" si="16"/>
        <v>0</v>
      </c>
      <c r="B973" s="404"/>
      <c r="C973" s="406"/>
      <c r="D973" s="406"/>
      <c r="E973" s="406"/>
      <c r="F973" s="406"/>
      <c r="G973" s="350"/>
    </row>
    <row r="974" spans="1:7" x14ac:dyDescent="0.3">
      <c r="A974" s="405">
        <f t="shared" ca="1" si="16"/>
        <v>0</v>
      </c>
      <c r="B974" s="404"/>
      <c r="C974" s="406"/>
      <c r="D974" s="406"/>
      <c r="E974" s="406"/>
      <c r="F974" s="406"/>
      <c r="G974" s="350"/>
    </row>
    <row r="975" spans="1:7" x14ac:dyDescent="0.3">
      <c r="A975" s="405">
        <f t="shared" ca="1" si="16"/>
        <v>0</v>
      </c>
      <c r="B975" s="404"/>
      <c r="C975" s="406"/>
      <c r="D975" s="406"/>
      <c r="E975" s="406"/>
      <c r="F975" s="406"/>
      <c r="G975" s="350"/>
    </row>
    <row r="976" spans="1:7" x14ac:dyDescent="0.3">
      <c r="A976" s="405">
        <f t="shared" ca="1" si="16"/>
        <v>0</v>
      </c>
      <c r="B976" s="404"/>
      <c r="C976" s="406"/>
      <c r="D976" s="406"/>
      <c r="E976" s="406"/>
      <c r="F976" s="406"/>
      <c r="G976" s="350"/>
    </row>
    <row r="977" spans="1:7" x14ac:dyDescent="0.3">
      <c r="A977" s="405">
        <f t="shared" ca="1" si="16"/>
        <v>0</v>
      </c>
      <c r="B977" s="404"/>
      <c r="C977" s="406"/>
      <c r="D977" s="406"/>
      <c r="E977" s="406"/>
      <c r="F977" s="406"/>
      <c r="G977" s="350"/>
    </row>
    <row r="978" spans="1:7" x14ac:dyDescent="0.3">
      <c r="A978" s="405">
        <f t="shared" ca="1" si="16"/>
        <v>0</v>
      </c>
      <c r="B978" s="404"/>
      <c r="C978" s="406"/>
      <c r="D978" s="406"/>
      <c r="E978" s="406"/>
      <c r="F978" s="406"/>
      <c r="G978" s="350"/>
    </row>
    <row r="979" spans="1:7" x14ac:dyDescent="0.3">
      <c r="A979" s="405">
        <f t="shared" ca="1" si="16"/>
        <v>0</v>
      </c>
      <c r="B979" s="404"/>
      <c r="C979" s="406"/>
      <c r="D979" s="406"/>
      <c r="E979" s="406"/>
      <c r="F979" s="406"/>
      <c r="G979" s="350"/>
    </row>
    <row r="980" spans="1:7" x14ac:dyDescent="0.3">
      <c r="A980" s="405">
        <f t="shared" ca="1" si="16"/>
        <v>0</v>
      </c>
      <c r="B980" s="404"/>
      <c r="C980" s="406"/>
      <c r="D980" s="406"/>
      <c r="E980" s="406"/>
      <c r="F980" s="406"/>
      <c r="G980" s="350"/>
    </row>
    <row r="981" spans="1:7" x14ac:dyDescent="0.3">
      <c r="A981" s="405">
        <f t="shared" ca="1" si="16"/>
        <v>0</v>
      </c>
      <c r="B981" s="404"/>
      <c r="C981" s="406"/>
      <c r="D981" s="406"/>
      <c r="E981" s="406"/>
      <c r="F981" s="406"/>
      <c r="G981" s="350"/>
    </row>
    <row r="982" spans="1:7" x14ac:dyDescent="0.3">
      <c r="A982" s="405">
        <f t="shared" ca="1" si="16"/>
        <v>0</v>
      </c>
      <c r="B982" s="404"/>
      <c r="C982" s="406"/>
      <c r="D982" s="406"/>
      <c r="E982" s="406"/>
      <c r="F982" s="406"/>
      <c r="G982" s="350"/>
    </row>
    <row r="983" spans="1:7" x14ac:dyDescent="0.3">
      <c r="A983" s="405">
        <f t="shared" ca="1" si="16"/>
        <v>0</v>
      </c>
      <c r="B983" s="404"/>
      <c r="C983" s="406"/>
      <c r="D983" s="406"/>
      <c r="E983" s="406"/>
      <c r="F983" s="406"/>
      <c r="G983" s="350"/>
    </row>
    <row r="984" spans="1:7" x14ac:dyDescent="0.3">
      <c r="A984" s="405">
        <f t="shared" ca="1" si="16"/>
        <v>0</v>
      </c>
      <c r="B984" s="404"/>
      <c r="C984" s="406"/>
      <c r="D984" s="406"/>
      <c r="E984" s="406"/>
      <c r="F984" s="406"/>
      <c r="G984" s="350"/>
    </row>
    <row r="985" spans="1:7" x14ac:dyDescent="0.3">
      <c r="A985" s="405">
        <f t="shared" ca="1" si="16"/>
        <v>0</v>
      </c>
      <c r="B985" s="404"/>
      <c r="C985" s="406"/>
      <c r="D985" s="406"/>
      <c r="E985" s="406"/>
      <c r="F985" s="406"/>
      <c r="G985" s="350"/>
    </row>
    <row r="986" spans="1:7" x14ac:dyDescent="0.3">
      <c r="A986" s="405">
        <f t="shared" ca="1" si="16"/>
        <v>0</v>
      </c>
      <c r="B986" s="404"/>
      <c r="C986" s="406"/>
      <c r="D986" s="406"/>
      <c r="E986" s="406"/>
      <c r="F986" s="406"/>
      <c r="G986" s="350"/>
    </row>
    <row r="987" spans="1:7" x14ac:dyDescent="0.3">
      <c r="A987" s="405">
        <f t="shared" ca="1" si="16"/>
        <v>0</v>
      </c>
      <c r="B987" s="404"/>
      <c r="C987" s="406"/>
      <c r="D987" s="406"/>
      <c r="E987" s="406"/>
      <c r="F987" s="406"/>
      <c r="G987" s="350"/>
    </row>
    <row r="988" spans="1:7" x14ac:dyDescent="0.3">
      <c r="A988" s="405">
        <f t="shared" ca="1" si="16"/>
        <v>0</v>
      </c>
      <c r="B988" s="404"/>
      <c r="C988" s="406"/>
      <c r="D988" s="406"/>
      <c r="E988" s="406"/>
      <c r="F988" s="406"/>
      <c r="G988" s="350"/>
    </row>
    <row r="989" spans="1:7" x14ac:dyDescent="0.3">
      <c r="A989" s="405">
        <f t="shared" ca="1" si="16"/>
        <v>0</v>
      </c>
      <c r="B989" s="404"/>
      <c r="C989" s="406"/>
      <c r="D989" s="406"/>
      <c r="E989" s="406"/>
      <c r="F989" s="406"/>
      <c r="G989" s="350"/>
    </row>
    <row r="990" spans="1:7" x14ac:dyDescent="0.3">
      <c r="A990" s="405">
        <f t="shared" ca="1" si="16"/>
        <v>0</v>
      </c>
      <c r="B990" s="404"/>
      <c r="C990" s="406"/>
      <c r="D990" s="406"/>
      <c r="E990" s="406"/>
      <c r="F990" s="406"/>
      <c r="G990" s="350"/>
    </row>
    <row r="991" spans="1:7" x14ac:dyDescent="0.3">
      <c r="A991" s="405">
        <f t="shared" ca="1" si="16"/>
        <v>0</v>
      </c>
      <c r="B991" s="404"/>
      <c r="C991" s="406"/>
      <c r="D991" s="406"/>
      <c r="E991" s="406"/>
      <c r="F991" s="406"/>
      <c r="G991" s="350"/>
    </row>
    <row r="992" spans="1:7" x14ac:dyDescent="0.3">
      <c r="A992" s="405">
        <f t="shared" ca="1" si="16"/>
        <v>0</v>
      </c>
      <c r="B992" s="404"/>
      <c r="C992" s="406"/>
      <c r="D992" s="406"/>
      <c r="E992" s="406"/>
      <c r="F992" s="406"/>
      <c r="G992" s="350"/>
    </row>
    <row r="993" spans="1:7" x14ac:dyDescent="0.3">
      <c r="A993" s="405">
        <f t="shared" ca="1" si="16"/>
        <v>0</v>
      </c>
      <c r="B993" s="404"/>
      <c r="C993" s="406"/>
      <c r="D993" s="406"/>
      <c r="E993" s="406"/>
      <c r="F993" s="406"/>
      <c r="G993" s="350"/>
    </row>
    <row r="994" spans="1:7" x14ac:dyDescent="0.3">
      <c r="A994" s="405">
        <f t="shared" ca="1" si="16"/>
        <v>0</v>
      </c>
      <c r="B994" s="404"/>
      <c r="C994" s="406"/>
      <c r="D994" s="406"/>
      <c r="E994" s="406"/>
      <c r="F994" s="406"/>
      <c r="G994" s="350"/>
    </row>
    <row r="995" spans="1:7" x14ac:dyDescent="0.3">
      <c r="A995" s="405">
        <f t="shared" ca="1" si="16"/>
        <v>0</v>
      </c>
      <c r="B995" s="404"/>
      <c r="C995" s="406"/>
      <c r="D995" s="406"/>
      <c r="E995" s="406"/>
      <c r="F995" s="406"/>
      <c r="G995" s="350"/>
    </row>
    <row r="996" spans="1:7" x14ac:dyDescent="0.3">
      <c r="A996" s="405">
        <f t="shared" ca="1" si="16"/>
        <v>0</v>
      </c>
      <c r="B996" s="404"/>
      <c r="C996" s="406"/>
      <c r="D996" s="406"/>
      <c r="E996" s="406"/>
      <c r="F996" s="406"/>
      <c r="G996" s="350"/>
    </row>
    <row r="997" spans="1:7" x14ac:dyDescent="0.3">
      <c r="A997" s="405">
        <f t="shared" ca="1" si="16"/>
        <v>0</v>
      </c>
      <c r="B997" s="404"/>
      <c r="C997" s="406"/>
      <c r="D997" s="406"/>
      <c r="E997" s="406"/>
      <c r="F997" s="406"/>
      <c r="G997" s="350"/>
    </row>
    <row r="998" spans="1:7" x14ac:dyDescent="0.3">
      <c r="A998" s="405">
        <f t="shared" ca="1" si="16"/>
        <v>0</v>
      </c>
      <c r="B998" s="404"/>
      <c r="C998" s="406"/>
      <c r="D998" s="406"/>
      <c r="E998" s="406"/>
      <c r="F998" s="406"/>
      <c r="G998" s="350"/>
    </row>
    <row r="999" spans="1:7" x14ac:dyDescent="0.3">
      <c r="A999" s="405">
        <f t="shared" ca="1" si="16"/>
        <v>0</v>
      </c>
      <c r="B999" s="404"/>
      <c r="C999" s="406"/>
      <c r="D999" s="406"/>
      <c r="E999" s="406"/>
      <c r="F999" s="406"/>
      <c r="G999" s="350"/>
    </row>
    <row r="1000" spans="1:7" x14ac:dyDescent="0.3">
      <c r="A1000" s="405">
        <f t="shared" ca="1" si="16"/>
        <v>0</v>
      </c>
      <c r="B1000" s="404"/>
      <c r="C1000" s="406"/>
      <c r="D1000" s="406"/>
      <c r="E1000" s="406"/>
      <c r="F1000" s="406"/>
      <c r="G1000" s="350"/>
    </row>
    <row r="1001" spans="1:7" x14ac:dyDescent="0.3">
      <c r="A1001" s="405">
        <f t="shared" ca="1" si="16"/>
        <v>0</v>
      </c>
      <c r="B1001" s="404"/>
      <c r="C1001" s="406"/>
      <c r="D1001" s="406"/>
      <c r="E1001" s="406"/>
      <c r="F1001" s="406"/>
      <c r="G1001" s="350"/>
    </row>
    <row r="1002" spans="1:7" x14ac:dyDescent="0.3">
      <c r="A1002" s="405">
        <f t="shared" ca="1" si="16"/>
        <v>0</v>
      </c>
      <c r="B1002" s="404"/>
      <c r="C1002" s="406"/>
      <c r="D1002" s="406"/>
      <c r="E1002" s="406"/>
      <c r="F1002" s="406"/>
      <c r="G1002" s="350"/>
    </row>
    <row r="1003" spans="1:7" x14ac:dyDescent="0.3">
      <c r="A1003" s="405">
        <f t="shared" ca="1" si="16"/>
        <v>0</v>
      </c>
      <c r="B1003" s="404"/>
      <c r="C1003" s="406"/>
      <c r="D1003" s="406"/>
      <c r="E1003" s="406"/>
      <c r="F1003" s="406"/>
      <c r="G1003" s="350"/>
    </row>
    <row r="1004" spans="1:7" x14ac:dyDescent="0.3">
      <c r="A1004" s="405">
        <f t="shared" ca="1" si="16"/>
        <v>0</v>
      </c>
      <c r="B1004" s="404"/>
      <c r="C1004" s="406"/>
      <c r="D1004" s="406"/>
      <c r="E1004" s="406"/>
      <c r="F1004" s="406"/>
      <c r="G1004" s="350"/>
    </row>
    <row r="1005" spans="1:7" x14ac:dyDescent="0.3">
      <c r="A1005" s="405">
        <f t="shared" ca="1" si="16"/>
        <v>0</v>
      </c>
      <c r="B1005" s="404"/>
      <c r="C1005" s="406"/>
      <c r="D1005" s="406"/>
      <c r="E1005" s="406"/>
      <c r="F1005" s="406"/>
      <c r="G1005" s="350"/>
    </row>
    <row r="1006" spans="1:7" x14ac:dyDescent="0.3">
      <c r="A1006" s="405">
        <f t="shared" ca="1" si="16"/>
        <v>0</v>
      </c>
      <c r="B1006" s="404"/>
      <c r="C1006" s="406"/>
      <c r="D1006" s="406"/>
      <c r="E1006" s="406"/>
      <c r="F1006" s="406"/>
      <c r="G1006" s="350"/>
    </row>
    <row r="1007" spans="1:7" x14ac:dyDescent="0.3">
      <c r="A1007" s="405">
        <f t="shared" ca="1" si="16"/>
        <v>0</v>
      </c>
      <c r="B1007" s="404"/>
      <c r="C1007" s="406"/>
      <c r="D1007" s="406"/>
      <c r="E1007" s="406"/>
      <c r="F1007" s="406"/>
      <c r="G1007" s="350"/>
    </row>
    <row r="1008" spans="1:7" x14ac:dyDescent="0.3">
      <c r="A1008" s="405">
        <f t="shared" ca="1" si="16"/>
        <v>0</v>
      </c>
      <c r="B1008" s="404"/>
      <c r="C1008" s="406"/>
      <c r="D1008" s="406"/>
      <c r="E1008" s="406"/>
      <c r="F1008" s="406"/>
      <c r="G1008" s="350"/>
    </row>
    <row r="1009" spans="1:7" x14ac:dyDescent="0.3">
      <c r="A1009" s="405">
        <f t="shared" ca="1" si="16"/>
        <v>0</v>
      </c>
      <c r="B1009" s="404"/>
      <c r="C1009" s="406"/>
      <c r="D1009" s="406"/>
      <c r="E1009" s="406"/>
      <c r="F1009" s="406"/>
      <c r="G1009" s="350"/>
    </row>
    <row r="1010" spans="1:7" x14ac:dyDescent="0.3">
      <c r="A1010" s="405">
        <f t="shared" ca="1" si="16"/>
        <v>0</v>
      </c>
      <c r="B1010" s="404"/>
      <c r="C1010" s="406"/>
      <c r="D1010" s="406"/>
      <c r="E1010" s="406"/>
      <c r="F1010" s="406"/>
      <c r="G1010" s="350"/>
    </row>
    <row r="1011" spans="1:7" x14ac:dyDescent="0.3">
      <c r="A1011" s="405">
        <f t="shared" ca="1" si="16"/>
        <v>0</v>
      </c>
      <c r="B1011" s="404"/>
      <c r="C1011" s="406"/>
      <c r="D1011" s="406"/>
      <c r="E1011" s="406"/>
      <c r="F1011" s="406"/>
      <c r="G1011" s="350"/>
    </row>
    <row r="1012" spans="1:7" x14ac:dyDescent="0.3">
      <c r="A1012" s="405">
        <f t="shared" ca="1" si="16"/>
        <v>0</v>
      </c>
      <c r="B1012" s="404"/>
      <c r="C1012" s="406"/>
      <c r="D1012" s="406"/>
      <c r="E1012" s="406"/>
      <c r="F1012" s="406"/>
      <c r="G1012" s="350"/>
    </row>
    <row r="1013" spans="1:7" x14ac:dyDescent="0.3">
      <c r="A1013" s="405">
        <f t="shared" ca="1" si="16"/>
        <v>0</v>
      </c>
      <c r="B1013" s="404"/>
      <c r="C1013" s="406"/>
      <c r="D1013" s="406"/>
      <c r="E1013" s="406"/>
      <c r="F1013" s="406"/>
      <c r="G1013" s="350"/>
    </row>
    <row r="1014" spans="1:7" x14ac:dyDescent="0.3">
      <c r="A1014" s="405">
        <f t="shared" ca="1" si="16"/>
        <v>0</v>
      </c>
      <c r="B1014" s="404"/>
      <c r="C1014" s="406"/>
      <c r="D1014" s="406"/>
      <c r="E1014" s="406"/>
      <c r="F1014" s="406"/>
      <c r="G1014" s="350"/>
    </row>
    <row r="1015" spans="1:7" x14ac:dyDescent="0.3">
      <c r="A1015" s="405">
        <f t="shared" ca="1" si="16"/>
        <v>0</v>
      </c>
      <c r="B1015" s="404"/>
      <c r="C1015" s="406"/>
      <c r="D1015" s="406"/>
      <c r="E1015" s="406"/>
      <c r="F1015" s="406"/>
      <c r="G1015" s="350"/>
    </row>
    <row r="1016" spans="1:7" x14ac:dyDescent="0.3">
      <c r="A1016" s="405">
        <f t="shared" ca="1" si="16"/>
        <v>0</v>
      </c>
      <c r="B1016" s="404"/>
      <c r="C1016" s="406"/>
      <c r="D1016" s="406"/>
      <c r="E1016" s="406"/>
      <c r="F1016" s="406"/>
      <c r="G1016" s="350"/>
    </row>
    <row r="1017" spans="1:7" x14ac:dyDescent="0.3">
      <c r="A1017" s="405">
        <f t="shared" ref="A1017:A1080" ca="1" si="17">OFFSET($C1017,0,$B$4-1)</f>
        <v>0</v>
      </c>
      <c r="B1017" s="404"/>
      <c r="C1017" s="406"/>
      <c r="D1017" s="406"/>
      <c r="E1017" s="406"/>
      <c r="F1017" s="406"/>
      <c r="G1017" s="350"/>
    </row>
    <row r="1018" spans="1:7" x14ac:dyDescent="0.3">
      <c r="A1018" s="405">
        <f t="shared" ca="1" si="17"/>
        <v>0</v>
      </c>
      <c r="B1018" s="404"/>
      <c r="C1018" s="406"/>
      <c r="D1018" s="406"/>
      <c r="E1018" s="406"/>
      <c r="F1018" s="406"/>
      <c r="G1018" s="350"/>
    </row>
    <row r="1019" spans="1:7" x14ac:dyDescent="0.3">
      <c r="A1019" s="405">
        <f t="shared" ca="1" si="17"/>
        <v>0</v>
      </c>
      <c r="B1019" s="404"/>
      <c r="C1019" s="406"/>
      <c r="D1019" s="406"/>
      <c r="E1019" s="406"/>
      <c r="F1019" s="406"/>
      <c r="G1019" s="350"/>
    </row>
    <row r="1020" spans="1:7" x14ac:dyDescent="0.3">
      <c r="A1020" s="405">
        <f t="shared" ca="1" si="17"/>
        <v>0</v>
      </c>
      <c r="B1020" s="404"/>
      <c r="C1020" s="406"/>
      <c r="D1020" s="406"/>
      <c r="E1020" s="406"/>
      <c r="F1020" s="406"/>
      <c r="G1020" s="350"/>
    </row>
    <row r="1021" spans="1:7" x14ac:dyDescent="0.3">
      <c r="A1021" s="405">
        <f t="shared" ca="1" si="17"/>
        <v>0</v>
      </c>
      <c r="B1021" s="404"/>
      <c r="C1021" s="406"/>
      <c r="D1021" s="406"/>
      <c r="E1021" s="406"/>
      <c r="F1021" s="406"/>
      <c r="G1021" s="350"/>
    </row>
    <row r="1022" spans="1:7" x14ac:dyDescent="0.3">
      <c r="A1022" s="405">
        <f t="shared" ca="1" si="17"/>
        <v>0</v>
      </c>
      <c r="B1022" s="404"/>
      <c r="C1022" s="406"/>
      <c r="D1022" s="406"/>
      <c r="E1022" s="406"/>
      <c r="F1022" s="406"/>
      <c r="G1022" s="350"/>
    </row>
    <row r="1023" spans="1:7" x14ac:dyDescent="0.3">
      <c r="A1023" s="405">
        <f t="shared" ca="1" si="17"/>
        <v>0</v>
      </c>
      <c r="B1023" s="404"/>
      <c r="C1023" s="406"/>
      <c r="D1023" s="406"/>
      <c r="E1023" s="406"/>
      <c r="F1023" s="406"/>
      <c r="G1023" s="350"/>
    </row>
    <row r="1024" spans="1:7" x14ac:dyDescent="0.3">
      <c r="A1024" s="405">
        <f t="shared" ca="1" si="17"/>
        <v>0</v>
      </c>
      <c r="B1024" s="404"/>
      <c r="C1024" s="406"/>
      <c r="D1024" s="406"/>
      <c r="E1024" s="406"/>
      <c r="F1024" s="406"/>
      <c r="G1024" s="350"/>
    </row>
    <row r="1025" spans="1:7" x14ac:dyDescent="0.3">
      <c r="A1025" s="405">
        <f t="shared" ca="1" si="17"/>
        <v>0</v>
      </c>
      <c r="B1025" s="404"/>
      <c r="C1025" s="406"/>
      <c r="D1025" s="406"/>
      <c r="E1025" s="406"/>
      <c r="F1025" s="406"/>
      <c r="G1025" s="350"/>
    </row>
    <row r="1026" spans="1:7" x14ac:dyDescent="0.3">
      <c r="A1026" s="405">
        <f t="shared" ca="1" si="17"/>
        <v>0</v>
      </c>
      <c r="B1026" s="404"/>
      <c r="C1026" s="406"/>
      <c r="D1026" s="406"/>
      <c r="E1026" s="406"/>
      <c r="F1026" s="406"/>
      <c r="G1026" s="350"/>
    </row>
    <row r="1027" spans="1:7" x14ac:dyDescent="0.3">
      <c r="A1027" s="405">
        <f t="shared" ca="1" si="17"/>
        <v>0</v>
      </c>
      <c r="B1027" s="404"/>
      <c r="C1027" s="406"/>
      <c r="D1027" s="406"/>
      <c r="E1027" s="406"/>
      <c r="F1027" s="406"/>
      <c r="G1027" s="350"/>
    </row>
    <row r="1028" spans="1:7" x14ac:dyDescent="0.3">
      <c r="A1028" s="405">
        <f t="shared" ca="1" si="17"/>
        <v>0</v>
      </c>
      <c r="B1028" s="404"/>
      <c r="C1028" s="406"/>
      <c r="D1028" s="406"/>
      <c r="E1028" s="406"/>
      <c r="F1028" s="406"/>
      <c r="G1028" s="350"/>
    </row>
    <row r="1029" spans="1:7" x14ac:dyDescent="0.3">
      <c r="A1029" s="405">
        <f t="shared" ca="1" si="17"/>
        <v>0</v>
      </c>
      <c r="B1029" s="404"/>
      <c r="C1029" s="406"/>
      <c r="D1029" s="406"/>
      <c r="E1029" s="406"/>
      <c r="F1029" s="406"/>
      <c r="G1029" s="350"/>
    </row>
    <row r="1030" spans="1:7" x14ac:dyDescent="0.3">
      <c r="A1030" s="405">
        <f t="shared" ca="1" si="17"/>
        <v>0</v>
      </c>
      <c r="B1030" s="404"/>
      <c r="C1030" s="406"/>
      <c r="D1030" s="406"/>
      <c r="E1030" s="406"/>
      <c r="F1030" s="406"/>
      <c r="G1030" s="350"/>
    </row>
    <row r="1031" spans="1:7" x14ac:dyDescent="0.3">
      <c r="A1031" s="405">
        <f t="shared" ca="1" si="17"/>
        <v>0</v>
      </c>
      <c r="B1031" s="404"/>
      <c r="C1031" s="406"/>
      <c r="D1031" s="406"/>
      <c r="E1031" s="406"/>
      <c r="F1031" s="406"/>
      <c r="G1031" s="350"/>
    </row>
    <row r="1032" spans="1:7" x14ac:dyDescent="0.3">
      <c r="A1032" s="405">
        <f t="shared" ca="1" si="17"/>
        <v>0</v>
      </c>
      <c r="B1032" s="404"/>
      <c r="C1032" s="406"/>
      <c r="D1032" s="406"/>
      <c r="E1032" s="406"/>
      <c r="F1032" s="406"/>
      <c r="G1032" s="350"/>
    </row>
    <row r="1033" spans="1:7" x14ac:dyDescent="0.3">
      <c r="A1033" s="405">
        <f t="shared" ca="1" si="17"/>
        <v>0</v>
      </c>
      <c r="B1033" s="404"/>
      <c r="C1033" s="406"/>
      <c r="D1033" s="406"/>
      <c r="E1033" s="406"/>
      <c r="F1033" s="406"/>
      <c r="G1033" s="350"/>
    </row>
    <row r="1034" spans="1:7" x14ac:dyDescent="0.3">
      <c r="A1034" s="405">
        <f t="shared" ca="1" si="17"/>
        <v>0</v>
      </c>
      <c r="B1034" s="404"/>
      <c r="C1034" s="406"/>
      <c r="D1034" s="406"/>
      <c r="E1034" s="406"/>
      <c r="F1034" s="406"/>
      <c r="G1034" s="350"/>
    </row>
    <row r="1035" spans="1:7" x14ac:dyDescent="0.3">
      <c r="A1035" s="405">
        <f t="shared" ca="1" si="17"/>
        <v>0</v>
      </c>
      <c r="B1035" s="404"/>
      <c r="C1035" s="406"/>
      <c r="D1035" s="406"/>
      <c r="E1035" s="406"/>
      <c r="F1035" s="406"/>
      <c r="G1035" s="350"/>
    </row>
    <row r="1036" spans="1:7" x14ac:dyDescent="0.3">
      <c r="A1036" s="405">
        <f t="shared" ca="1" si="17"/>
        <v>0</v>
      </c>
      <c r="B1036" s="404"/>
      <c r="C1036" s="406"/>
      <c r="D1036" s="406"/>
      <c r="E1036" s="406"/>
      <c r="F1036" s="406"/>
      <c r="G1036" s="350"/>
    </row>
    <row r="1037" spans="1:7" x14ac:dyDescent="0.3">
      <c r="A1037" s="405">
        <f t="shared" ca="1" si="17"/>
        <v>0</v>
      </c>
      <c r="B1037" s="404"/>
      <c r="C1037" s="406"/>
      <c r="D1037" s="406"/>
      <c r="E1037" s="406"/>
      <c r="F1037" s="406"/>
      <c r="G1037" s="350"/>
    </row>
    <row r="1038" spans="1:7" x14ac:dyDescent="0.3">
      <c r="A1038" s="405">
        <f t="shared" ca="1" si="17"/>
        <v>0</v>
      </c>
      <c r="B1038" s="404"/>
      <c r="C1038" s="406"/>
      <c r="D1038" s="406"/>
      <c r="E1038" s="406"/>
      <c r="F1038" s="406"/>
      <c r="G1038" s="350"/>
    </row>
    <row r="1039" spans="1:7" x14ac:dyDescent="0.3">
      <c r="A1039" s="405">
        <f t="shared" ca="1" si="17"/>
        <v>0</v>
      </c>
      <c r="B1039" s="404"/>
      <c r="C1039" s="406"/>
      <c r="D1039" s="406"/>
      <c r="E1039" s="406"/>
      <c r="F1039" s="406"/>
      <c r="G1039" s="350"/>
    </row>
    <row r="1040" spans="1:7" x14ac:dyDescent="0.3">
      <c r="A1040" s="405">
        <f t="shared" ca="1" si="17"/>
        <v>0</v>
      </c>
      <c r="B1040" s="404"/>
      <c r="C1040" s="406"/>
      <c r="D1040" s="406"/>
      <c r="E1040" s="406"/>
      <c r="F1040" s="406"/>
      <c r="G1040" s="350"/>
    </row>
    <row r="1041" spans="1:7" x14ac:dyDescent="0.3">
      <c r="A1041" s="405">
        <f t="shared" ca="1" si="17"/>
        <v>0</v>
      </c>
      <c r="B1041" s="404"/>
      <c r="C1041" s="406"/>
      <c r="D1041" s="406"/>
      <c r="E1041" s="406"/>
      <c r="F1041" s="406"/>
      <c r="G1041" s="350"/>
    </row>
    <row r="1042" spans="1:7" x14ac:dyDescent="0.3">
      <c r="A1042" s="405">
        <f t="shared" ca="1" si="17"/>
        <v>0</v>
      </c>
      <c r="B1042" s="404"/>
      <c r="C1042" s="406"/>
      <c r="D1042" s="406"/>
      <c r="E1042" s="406"/>
      <c r="F1042" s="406"/>
      <c r="G1042" s="350"/>
    </row>
    <row r="1043" spans="1:7" x14ac:dyDescent="0.3">
      <c r="A1043" s="405">
        <f t="shared" ca="1" si="17"/>
        <v>0</v>
      </c>
      <c r="B1043" s="404"/>
      <c r="C1043" s="406"/>
      <c r="D1043" s="406"/>
      <c r="E1043" s="406"/>
      <c r="F1043" s="406"/>
      <c r="G1043" s="350"/>
    </row>
    <row r="1044" spans="1:7" x14ac:dyDescent="0.3">
      <c r="A1044" s="405">
        <f t="shared" ca="1" si="17"/>
        <v>0</v>
      </c>
      <c r="B1044" s="404"/>
      <c r="C1044" s="406"/>
      <c r="D1044" s="406"/>
      <c r="E1044" s="406"/>
      <c r="F1044" s="406"/>
      <c r="G1044" s="350"/>
    </row>
    <row r="1045" spans="1:7" x14ac:dyDescent="0.3">
      <c r="A1045" s="405">
        <f t="shared" ca="1" si="17"/>
        <v>0</v>
      </c>
      <c r="B1045" s="404"/>
      <c r="C1045" s="406"/>
      <c r="D1045" s="406"/>
      <c r="E1045" s="406"/>
      <c r="F1045" s="406"/>
      <c r="G1045" s="350"/>
    </row>
    <row r="1046" spans="1:7" x14ac:dyDescent="0.3">
      <c r="A1046" s="405">
        <f t="shared" ca="1" si="17"/>
        <v>0</v>
      </c>
      <c r="B1046" s="404"/>
      <c r="C1046" s="406"/>
      <c r="D1046" s="406"/>
      <c r="E1046" s="406"/>
      <c r="F1046" s="406"/>
      <c r="G1046" s="350"/>
    </row>
    <row r="1047" spans="1:7" x14ac:dyDescent="0.3">
      <c r="A1047" s="405">
        <f t="shared" ca="1" si="17"/>
        <v>0</v>
      </c>
      <c r="B1047" s="404"/>
      <c r="C1047" s="406"/>
      <c r="D1047" s="406"/>
      <c r="E1047" s="406"/>
      <c r="F1047" s="406"/>
      <c r="G1047" s="350"/>
    </row>
    <row r="1048" spans="1:7" x14ac:dyDescent="0.3">
      <c r="A1048" s="405">
        <f t="shared" ca="1" si="17"/>
        <v>0</v>
      </c>
      <c r="B1048" s="404"/>
      <c r="C1048" s="406"/>
      <c r="D1048" s="406"/>
      <c r="E1048" s="406"/>
      <c r="F1048" s="406"/>
      <c r="G1048" s="350"/>
    </row>
    <row r="1049" spans="1:7" x14ac:dyDescent="0.3">
      <c r="A1049" s="405">
        <f t="shared" ca="1" si="17"/>
        <v>0</v>
      </c>
      <c r="B1049" s="404"/>
      <c r="C1049" s="406"/>
      <c r="D1049" s="406"/>
      <c r="E1049" s="406"/>
      <c r="F1049" s="406"/>
      <c r="G1049" s="350"/>
    </row>
    <row r="1050" spans="1:7" x14ac:dyDescent="0.3">
      <c r="A1050" s="405">
        <f t="shared" ca="1" si="17"/>
        <v>0</v>
      </c>
      <c r="B1050" s="404"/>
      <c r="C1050" s="406"/>
      <c r="D1050" s="406"/>
      <c r="E1050" s="406"/>
      <c r="F1050" s="406"/>
      <c r="G1050" s="350"/>
    </row>
    <row r="1051" spans="1:7" x14ac:dyDescent="0.3">
      <c r="A1051" s="405">
        <f t="shared" ca="1" si="17"/>
        <v>0</v>
      </c>
      <c r="B1051" s="404"/>
      <c r="C1051" s="406"/>
      <c r="D1051" s="406"/>
      <c r="E1051" s="406"/>
      <c r="F1051" s="406"/>
      <c r="G1051" s="350"/>
    </row>
    <row r="1052" spans="1:7" x14ac:dyDescent="0.3">
      <c r="A1052" s="405">
        <f t="shared" ca="1" si="17"/>
        <v>0</v>
      </c>
      <c r="B1052" s="404"/>
      <c r="C1052" s="406"/>
      <c r="D1052" s="406"/>
      <c r="E1052" s="406"/>
      <c r="F1052" s="406"/>
      <c r="G1052" s="350"/>
    </row>
    <row r="1053" spans="1:7" x14ac:dyDescent="0.3">
      <c r="A1053" s="405">
        <f t="shared" ca="1" si="17"/>
        <v>0</v>
      </c>
      <c r="B1053" s="404"/>
      <c r="C1053" s="406"/>
      <c r="D1053" s="406"/>
      <c r="E1053" s="406"/>
      <c r="F1053" s="406"/>
      <c r="G1053" s="350"/>
    </row>
    <row r="1054" spans="1:7" x14ac:dyDescent="0.3">
      <c r="A1054" s="405">
        <f t="shared" ca="1" si="17"/>
        <v>0</v>
      </c>
      <c r="B1054" s="404"/>
      <c r="C1054" s="406"/>
      <c r="D1054" s="406"/>
      <c r="E1054" s="406"/>
      <c r="F1054" s="406"/>
      <c r="G1054" s="350"/>
    </row>
    <row r="1055" spans="1:7" x14ac:dyDescent="0.3">
      <c r="A1055" s="405">
        <f t="shared" ca="1" si="17"/>
        <v>0</v>
      </c>
      <c r="B1055" s="404"/>
      <c r="C1055" s="406"/>
      <c r="D1055" s="406"/>
      <c r="E1055" s="406"/>
      <c r="F1055" s="406"/>
      <c r="G1055" s="350"/>
    </row>
    <row r="1056" spans="1:7" x14ac:dyDescent="0.3">
      <c r="A1056" s="405">
        <f t="shared" ca="1" si="17"/>
        <v>0</v>
      </c>
      <c r="B1056" s="404"/>
      <c r="C1056" s="406"/>
      <c r="D1056" s="406"/>
      <c r="E1056" s="406"/>
      <c r="F1056" s="406"/>
      <c r="G1056" s="350"/>
    </row>
    <row r="1057" spans="1:7" x14ac:dyDescent="0.3">
      <c r="A1057" s="405">
        <f t="shared" ca="1" si="17"/>
        <v>0</v>
      </c>
      <c r="B1057" s="404"/>
      <c r="C1057" s="406"/>
      <c r="D1057" s="406"/>
      <c r="E1057" s="406"/>
      <c r="F1057" s="406"/>
      <c r="G1057" s="350"/>
    </row>
    <row r="1058" spans="1:7" x14ac:dyDescent="0.3">
      <c r="A1058" s="405">
        <f t="shared" ca="1" si="17"/>
        <v>0</v>
      </c>
      <c r="B1058" s="404"/>
      <c r="C1058" s="406"/>
      <c r="D1058" s="406"/>
      <c r="E1058" s="406"/>
      <c r="F1058" s="406"/>
      <c r="G1058" s="350"/>
    </row>
    <row r="1059" spans="1:7" x14ac:dyDescent="0.3">
      <c r="A1059" s="405">
        <f t="shared" ca="1" si="17"/>
        <v>0</v>
      </c>
      <c r="B1059" s="404"/>
      <c r="C1059" s="406"/>
      <c r="D1059" s="406"/>
      <c r="E1059" s="406"/>
      <c r="F1059" s="406"/>
      <c r="G1059" s="350"/>
    </row>
    <row r="1060" spans="1:7" x14ac:dyDescent="0.3">
      <c r="A1060" s="405">
        <f t="shared" ca="1" si="17"/>
        <v>0</v>
      </c>
      <c r="B1060" s="404"/>
      <c r="C1060" s="406"/>
      <c r="D1060" s="406"/>
      <c r="E1060" s="406"/>
      <c r="F1060" s="406"/>
      <c r="G1060" s="350"/>
    </row>
    <row r="1061" spans="1:7" x14ac:dyDescent="0.3">
      <c r="A1061" s="405">
        <f t="shared" ca="1" si="17"/>
        <v>0</v>
      </c>
      <c r="B1061" s="404"/>
      <c r="C1061" s="406"/>
      <c r="D1061" s="406"/>
      <c r="E1061" s="406"/>
      <c r="F1061" s="406"/>
      <c r="G1061" s="350"/>
    </row>
    <row r="1062" spans="1:7" x14ac:dyDescent="0.3">
      <c r="A1062" s="405">
        <f t="shared" ca="1" si="17"/>
        <v>0</v>
      </c>
      <c r="B1062" s="404"/>
      <c r="C1062" s="406"/>
      <c r="D1062" s="406"/>
      <c r="E1062" s="406"/>
      <c r="F1062" s="406"/>
      <c r="G1062" s="350"/>
    </row>
    <row r="1063" spans="1:7" x14ac:dyDescent="0.3">
      <c r="A1063" s="405">
        <f t="shared" ca="1" si="17"/>
        <v>0</v>
      </c>
      <c r="B1063" s="404"/>
      <c r="C1063" s="406"/>
      <c r="D1063" s="406"/>
      <c r="E1063" s="406"/>
      <c r="F1063" s="406"/>
      <c r="G1063" s="350"/>
    </row>
    <row r="1064" spans="1:7" x14ac:dyDescent="0.3">
      <c r="A1064" s="405">
        <f t="shared" ca="1" si="17"/>
        <v>0</v>
      </c>
      <c r="B1064" s="404"/>
      <c r="C1064" s="406"/>
      <c r="D1064" s="406"/>
      <c r="E1064" s="406"/>
      <c r="F1064" s="406"/>
      <c r="G1064" s="350"/>
    </row>
    <row r="1065" spans="1:7" x14ac:dyDescent="0.3">
      <c r="A1065" s="405">
        <f t="shared" ca="1" si="17"/>
        <v>0</v>
      </c>
      <c r="B1065" s="404"/>
      <c r="C1065" s="406"/>
      <c r="D1065" s="406"/>
      <c r="E1065" s="406"/>
      <c r="F1065" s="406"/>
      <c r="G1065" s="350"/>
    </row>
    <row r="1066" spans="1:7" x14ac:dyDescent="0.3">
      <c r="A1066" s="405">
        <f t="shared" ca="1" si="17"/>
        <v>0</v>
      </c>
      <c r="B1066" s="404"/>
      <c r="C1066" s="406"/>
      <c r="D1066" s="406"/>
      <c r="E1066" s="406"/>
      <c r="F1066" s="406"/>
      <c r="G1066" s="350"/>
    </row>
    <row r="1067" spans="1:7" x14ac:dyDescent="0.3">
      <c r="A1067" s="405">
        <f t="shared" ca="1" si="17"/>
        <v>0</v>
      </c>
      <c r="B1067" s="404"/>
      <c r="C1067" s="406"/>
      <c r="D1067" s="406"/>
      <c r="E1067" s="406"/>
      <c r="F1067" s="406"/>
      <c r="G1067" s="350"/>
    </row>
    <row r="1068" spans="1:7" x14ac:dyDescent="0.3">
      <c r="A1068" s="405">
        <f t="shared" ca="1" si="17"/>
        <v>0</v>
      </c>
      <c r="B1068" s="404"/>
      <c r="C1068" s="406"/>
      <c r="D1068" s="406"/>
      <c r="E1068" s="406"/>
      <c r="F1068" s="406"/>
      <c r="G1068" s="350"/>
    </row>
    <row r="1069" spans="1:7" x14ac:dyDescent="0.3">
      <c r="A1069" s="405">
        <f t="shared" ca="1" si="17"/>
        <v>0</v>
      </c>
      <c r="B1069" s="404"/>
      <c r="C1069" s="406"/>
      <c r="D1069" s="406"/>
      <c r="E1069" s="406"/>
      <c r="F1069" s="406"/>
      <c r="G1069" s="350"/>
    </row>
    <row r="1070" spans="1:7" x14ac:dyDescent="0.3">
      <c r="A1070" s="405">
        <f t="shared" ca="1" si="17"/>
        <v>0</v>
      </c>
      <c r="B1070" s="404"/>
      <c r="C1070" s="406"/>
      <c r="D1070" s="406"/>
      <c r="E1070" s="406"/>
      <c r="F1070" s="406"/>
      <c r="G1070" s="350"/>
    </row>
    <row r="1071" spans="1:7" x14ac:dyDescent="0.3">
      <c r="A1071" s="405">
        <f t="shared" ca="1" si="17"/>
        <v>0</v>
      </c>
      <c r="B1071" s="404"/>
      <c r="C1071" s="406"/>
      <c r="D1071" s="406"/>
      <c r="E1071" s="406"/>
      <c r="F1071" s="406"/>
      <c r="G1071" s="350"/>
    </row>
    <row r="1072" spans="1:7" x14ac:dyDescent="0.3">
      <c r="A1072" s="405">
        <f t="shared" ca="1" si="17"/>
        <v>0</v>
      </c>
      <c r="B1072" s="404"/>
      <c r="C1072" s="406"/>
      <c r="D1072" s="406"/>
      <c r="E1072" s="406"/>
      <c r="F1072" s="406"/>
      <c r="G1072" s="350"/>
    </row>
    <row r="1073" spans="1:7" x14ac:dyDescent="0.3">
      <c r="A1073" s="405">
        <f t="shared" ca="1" si="17"/>
        <v>0</v>
      </c>
      <c r="B1073" s="404"/>
      <c r="C1073" s="406"/>
      <c r="D1073" s="406"/>
      <c r="E1073" s="406"/>
      <c r="F1073" s="406"/>
      <c r="G1073" s="350"/>
    </row>
    <row r="1074" spans="1:7" x14ac:dyDescent="0.3">
      <c r="A1074" s="405">
        <f t="shared" ca="1" si="17"/>
        <v>0</v>
      </c>
      <c r="B1074" s="404"/>
      <c r="C1074" s="406"/>
      <c r="D1074" s="406"/>
      <c r="E1074" s="406"/>
      <c r="F1074" s="406"/>
      <c r="G1074" s="350"/>
    </row>
    <row r="1075" spans="1:7" x14ac:dyDescent="0.3">
      <c r="A1075" s="405">
        <f t="shared" ca="1" si="17"/>
        <v>0</v>
      </c>
      <c r="B1075" s="404"/>
      <c r="C1075" s="406"/>
      <c r="D1075" s="406"/>
      <c r="E1075" s="406"/>
      <c r="F1075" s="406"/>
      <c r="G1075" s="350"/>
    </row>
    <row r="1076" spans="1:7" x14ac:dyDescent="0.3">
      <c r="A1076" s="405">
        <f t="shared" ca="1" si="17"/>
        <v>0</v>
      </c>
      <c r="B1076" s="404"/>
      <c r="C1076" s="406"/>
      <c r="D1076" s="406"/>
      <c r="E1076" s="406"/>
      <c r="F1076" s="406"/>
      <c r="G1076" s="350"/>
    </row>
    <row r="1077" spans="1:7" x14ac:dyDescent="0.3">
      <c r="A1077" s="405">
        <f t="shared" ca="1" si="17"/>
        <v>0</v>
      </c>
      <c r="B1077" s="404"/>
      <c r="C1077" s="406"/>
      <c r="D1077" s="406"/>
      <c r="E1077" s="406"/>
      <c r="F1077" s="406"/>
      <c r="G1077" s="350"/>
    </row>
    <row r="1078" spans="1:7" x14ac:dyDescent="0.3">
      <c r="A1078" s="405">
        <f t="shared" ca="1" si="17"/>
        <v>0</v>
      </c>
      <c r="B1078" s="404"/>
      <c r="C1078" s="406"/>
      <c r="D1078" s="406"/>
      <c r="E1078" s="406"/>
      <c r="F1078" s="406"/>
      <c r="G1078" s="350"/>
    </row>
    <row r="1079" spans="1:7" x14ac:dyDescent="0.3">
      <c r="A1079" s="405">
        <f t="shared" ca="1" si="17"/>
        <v>0</v>
      </c>
      <c r="B1079" s="404"/>
      <c r="C1079" s="406"/>
      <c r="D1079" s="406"/>
      <c r="E1079" s="406"/>
      <c r="F1079" s="406"/>
      <c r="G1079" s="350"/>
    </row>
    <row r="1080" spans="1:7" x14ac:dyDescent="0.3">
      <c r="A1080" s="405">
        <f t="shared" ca="1" si="17"/>
        <v>0</v>
      </c>
      <c r="B1080" s="404"/>
      <c r="C1080" s="406"/>
      <c r="D1080" s="406"/>
      <c r="E1080" s="406"/>
      <c r="F1080" s="406"/>
      <c r="G1080" s="350"/>
    </row>
    <row r="1081" spans="1:7" x14ac:dyDescent="0.3">
      <c r="A1081" s="405">
        <f t="shared" ref="A1081:A1144" ca="1" si="18">OFFSET($C1081,0,$B$4-1)</f>
        <v>0</v>
      </c>
      <c r="B1081" s="404"/>
      <c r="C1081" s="406"/>
      <c r="D1081" s="406"/>
      <c r="E1081" s="406"/>
      <c r="F1081" s="406"/>
      <c r="G1081" s="350"/>
    </row>
    <row r="1082" spans="1:7" x14ac:dyDescent="0.3">
      <c r="A1082" s="405">
        <f t="shared" ca="1" si="18"/>
        <v>0</v>
      </c>
      <c r="B1082" s="404"/>
      <c r="C1082" s="406"/>
      <c r="D1082" s="406"/>
      <c r="E1082" s="406"/>
      <c r="F1082" s="406"/>
      <c r="G1082" s="350"/>
    </row>
    <row r="1083" spans="1:7" x14ac:dyDescent="0.3">
      <c r="A1083" s="405">
        <f t="shared" ca="1" si="18"/>
        <v>0</v>
      </c>
      <c r="B1083" s="404"/>
      <c r="C1083" s="406"/>
      <c r="D1083" s="406"/>
      <c r="E1083" s="406"/>
      <c r="F1083" s="406"/>
      <c r="G1083" s="350"/>
    </row>
    <row r="1084" spans="1:7" x14ac:dyDescent="0.3">
      <c r="A1084" s="405">
        <f t="shared" ca="1" si="18"/>
        <v>0</v>
      </c>
      <c r="B1084" s="404"/>
      <c r="C1084" s="406"/>
      <c r="D1084" s="406"/>
      <c r="E1084" s="406"/>
      <c r="F1084" s="406"/>
      <c r="G1084" s="350"/>
    </row>
    <row r="1085" spans="1:7" x14ac:dyDescent="0.3">
      <c r="A1085" s="405">
        <f t="shared" ca="1" si="18"/>
        <v>0</v>
      </c>
      <c r="B1085" s="404"/>
      <c r="C1085" s="406"/>
      <c r="D1085" s="406"/>
      <c r="E1085" s="406"/>
      <c r="F1085" s="406"/>
      <c r="G1085" s="350"/>
    </row>
    <row r="1086" spans="1:7" x14ac:dyDescent="0.3">
      <c r="A1086" s="405">
        <f t="shared" ca="1" si="18"/>
        <v>0</v>
      </c>
      <c r="B1086" s="404"/>
      <c r="C1086" s="406"/>
      <c r="D1086" s="406"/>
      <c r="E1086" s="406"/>
      <c r="F1086" s="406"/>
      <c r="G1086" s="350"/>
    </row>
    <row r="1087" spans="1:7" x14ac:dyDescent="0.3">
      <c r="A1087" s="405">
        <f t="shared" ca="1" si="18"/>
        <v>0</v>
      </c>
      <c r="B1087" s="404"/>
      <c r="C1087" s="406"/>
      <c r="D1087" s="406"/>
      <c r="E1087" s="406"/>
      <c r="F1087" s="406"/>
      <c r="G1087" s="350"/>
    </row>
    <row r="1088" spans="1:7" x14ac:dyDescent="0.3">
      <c r="A1088" s="405">
        <f t="shared" ca="1" si="18"/>
        <v>0</v>
      </c>
      <c r="B1088" s="404"/>
      <c r="C1088" s="406"/>
      <c r="D1088" s="406"/>
      <c r="E1088" s="406"/>
      <c r="F1088" s="406"/>
      <c r="G1088" s="350"/>
    </row>
    <row r="1089" spans="1:7" x14ac:dyDescent="0.3">
      <c r="A1089" s="405">
        <f t="shared" ca="1" si="18"/>
        <v>0</v>
      </c>
      <c r="B1089" s="404"/>
      <c r="C1089" s="406"/>
      <c r="D1089" s="406"/>
      <c r="E1089" s="406"/>
      <c r="F1089" s="406"/>
      <c r="G1089" s="350"/>
    </row>
    <row r="1090" spans="1:7" x14ac:dyDescent="0.3">
      <c r="A1090" s="405">
        <f t="shared" ca="1" si="18"/>
        <v>0</v>
      </c>
      <c r="B1090" s="404"/>
      <c r="C1090" s="406"/>
      <c r="D1090" s="406"/>
      <c r="E1090" s="406"/>
      <c r="F1090" s="406"/>
      <c r="G1090" s="350"/>
    </row>
    <row r="1091" spans="1:7" x14ac:dyDescent="0.3">
      <c r="A1091" s="405">
        <f t="shared" ca="1" si="18"/>
        <v>0</v>
      </c>
      <c r="B1091" s="404"/>
      <c r="C1091" s="406"/>
      <c r="D1091" s="406"/>
      <c r="E1091" s="406"/>
      <c r="F1091" s="406"/>
      <c r="G1091" s="350"/>
    </row>
    <row r="1092" spans="1:7" x14ac:dyDescent="0.3">
      <c r="A1092" s="405">
        <f t="shared" ca="1" si="18"/>
        <v>0</v>
      </c>
      <c r="B1092" s="404"/>
      <c r="C1092" s="406"/>
      <c r="D1092" s="406"/>
      <c r="E1092" s="406"/>
      <c r="F1092" s="406"/>
      <c r="G1092" s="350"/>
    </row>
    <row r="1093" spans="1:7" x14ac:dyDescent="0.3">
      <c r="A1093" s="405">
        <f t="shared" ca="1" si="18"/>
        <v>0</v>
      </c>
      <c r="B1093" s="404"/>
      <c r="C1093" s="406"/>
      <c r="D1093" s="406"/>
      <c r="E1093" s="406"/>
      <c r="F1093" s="406"/>
      <c r="G1093" s="350"/>
    </row>
    <row r="1094" spans="1:7" x14ac:dyDescent="0.3">
      <c r="A1094" s="405">
        <f t="shared" ca="1" si="18"/>
        <v>0</v>
      </c>
      <c r="B1094" s="404"/>
      <c r="C1094" s="406"/>
      <c r="D1094" s="406"/>
      <c r="E1094" s="406"/>
      <c r="F1094" s="406"/>
      <c r="G1094" s="350"/>
    </row>
    <row r="1095" spans="1:7" x14ac:dyDescent="0.3">
      <c r="A1095" s="405">
        <f t="shared" ca="1" si="18"/>
        <v>0</v>
      </c>
      <c r="B1095" s="404"/>
      <c r="C1095" s="406"/>
      <c r="D1095" s="406"/>
      <c r="E1095" s="406"/>
      <c r="F1095" s="406"/>
      <c r="G1095" s="350"/>
    </row>
    <row r="1096" spans="1:7" x14ac:dyDescent="0.3">
      <c r="A1096" s="405">
        <f t="shared" ca="1" si="18"/>
        <v>0</v>
      </c>
      <c r="B1096" s="404"/>
      <c r="C1096" s="406"/>
      <c r="D1096" s="406"/>
      <c r="E1096" s="406"/>
      <c r="F1096" s="406"/>
      <c r="G1096" s="350"/>
    </row>
    <row r="1097" spans="1:7" x14ac:dyDescent="0.3">
      <c r="A1097" s="405">
        <f t="shared" ca="1" si="18"/>
        <v>0</v>
      </c>
      <c r="B1097" s="404"/>
      <c r="C1097" s="406"/>
      <c r="D1097" s="406"/>
      <c r="E1097" s="406"/>
      <c r="F1097" s="406"/>
      <c r="G1097" s="350"/>
    </row>
    <row r="1098" spans="1:7" x14ac:dyDescent="0.3">
      <c r="A1098" s="405">
        <f t="shared" ca="1" si="18"/>
        <v>0</v>
      </c>
      <c r="B1098" s="404"/>
      <c r="C1098" s="406"/>
      <c r="D1098" s="406"/>
      <c r="E1098" s="406"/>
      <c r="F1098" s="406"/>
      <c r="G1098" s="350"/>
    </row>
    <row r="1099" spans="1:7" x14ac:dyDescent="0.3">
      <c r="A1099" s="405">
        <f t="shared" ca="1" si="18"/>
        <v>0</v>
      </c>
      <c r="B1099" s="404"/>
      <c r="C1099" s="406"/>
      <c r="D1099" s="406"/>
      <c r="E1099" s="406"/>
      <c r="F1099" s="406"/>
      <c r="G1099" s="350"/>
    </row>
    <row r="1100" spans="1:7" x14ac:dyDescent="0.3">
      <c r="A1100" s="405">
        <f t="shared" ca="1" si="18"/>
        <v>0</v>
      </c>
      <c r="B1100" s="404"/>
      <c r="C1100" s="406"/>
      <c r="D1100" s="406"/>
      <c r="E1100" s="406"/>
      <c r="F1100" s="406"/>
      <c r="G1100" s="350"/>
    </row>
    <row r="1101" spans="1:7" x14ac:dyDescent="0.3">
      <c r="A1101" s="405">
        <f t="shared" ca="1" si="18"/>
        <v>0</v>
      </c>
      <c r="B1101" s="404"/>
      <c r="C1101" s="406"/>
      <c r="D1101" s="406"/>
      <c r="E1101" s="406"/>
      <c r="F1101" s="406"/>
      <c r="G1101" s="350"/>
    </row>
    <row r="1102" spans="1:7" x14ac:dyDescent="0.3">
      <c r="A1102" s="405">
        <f t="shared" ca="1" si="18"/>
        <v>0</v>
      </c>
      <c r="B1102" s="404"/>
      <c r="C1102" s="406"/>
      <c r="D1102" s="406"/>
      <c r="E1102" s="406"/>
      <c r="F1102" s="406"/>
      <c r="G1102" s="350"/>
    </row>
    <row r="1103" spans="1:7" x14ac:dyDescent="0.3">
      <c r="A1103" s="405">
        <f t="shared" ca="1" si="18"/>
        <v>0</v>
      </c>
      <c r="B1103" s="404"/>
      <c r="C1103" s="406"/>
      <c r="D1103" s="406"/>
      <c r="E1103" s="406"/>
      <c r="F1103" s="406"/>
      <c r="G1103" s="350"/>
    </row>
    <row r="1104" spans="1:7" x14ac:dyDescent="0.3">
      <c r="A1104" s="405">
        <f t="shared" ca="1" si="18"/>
        <v>0</v>
      </c>
      <c r="B1104" s="404"/>
      <c r="C1104" s="406"/>
      <c r="D1104" s="406"/>
      <c r="E1104" s="406"/>
      <c r="F1104" s="406"/>
      <c r="G1104" s="350"/>
    </row>
    <row r="1105" spans="1:7" x14ac:dyDescent="0.3">
      <c r="A1105" s="405">
        <f t="shared" ca="1" si="18"/>
        <v>0</v>
      </c>
      <c r="B1105" s="404"/>
      <c r="C1105" s="406"/>
      <c r="D1105" s="406"/>
      <c r="E1105" s="406"/>
      <c r="F1105" s="406"/>
      <c r="G1105" s="350"/>
    </row>
    <row r="1106" spans="1:7" x14ac:dyDescent="0.3">
      <c r="A1106" s="405">
        <f t="shared" ca="1" si="18"/>
        <v>0</v>
      </c>
      <c r="B1106" s="404"/>
      <c r="C1106" s="406"/>
      <c r="D1106" s="406"/>
      <c r="E1106" s="406"/>
      <c r="F1106" s="406"/>
      <c r="G1106" s="350"/>
    </row>
    <row r="1107" spans="1:7" x14ac:dyDescent="0.3">
      <c r="A1107" s="405">
        <f t="shared" ca="1" si="18"/>
        <v>0</v>
      </c>
      <c r="B1107" s="404"/>
      <c r="C1107" s="406"/>
      <c r="D1107" s="406"/>
      <c r="E1107" s="406"/>
      <c r="F1107" s="406"/>
      <c r="G1107" s="350"/>
    </row>
    <row r="1108" spans="1:7" x14ac:dyDescent="0.3">
      <c r="A1108" s="405">
        <f t="shared" ca="1" si="18"/>
        <v>0</v>
      </c>
      <c r="B1108" s="404"/>
      <c r="C1108" s="406"/>
      <c r="D1108" s="406"/>
      <c r="E1108" s="406"/>
      <c r="F1108" s="406"/>
      <c r="G1108" s="350"/>
    </row>
    <row r="1109" spans="1:7" x14ac:dyDescent="0.3">
      <c r="A1109" s="405">
        <f t="shared" ca="1" si="18"/>
        <v>0</v>
      </c>
      <c r="B1109" s="404"/>
      <c r="C1109" s="406"/>
      <c r="D1109" s="406"/>
      <c r="E1109" s="406"/>
      <c r="F1109" s="406"/>
      <c r="G1109" s="350"/>
    </row>
    <row r="1110" spans="1:7" x14ac:dyDescent="0.3">
      <c r="A1110" s="405">
        <f t="shared" ca="1" si="18"/>
        <v>0</v>
      </c>
      <c r="B1110" s="404"/>
      <c r="C1110" s="406"/>
      <c r="D1110" s="406"/>
      <c r="E1110" s="406"/>
      <c r="F1110" s="406"/>
      <c r="G1110" s="350"/>
    </row>
    <row r="1111" spans="1:7" x14ac:dyDescent="0.3">
      <c r="A1111" s="405">
        <f t="shared" ca="1" si="18"/>
        <v>0</v>
      </c>
      <c r="B1111" s="404"/>
      <c r="C1111" s="406"/>
      <c r="D1111" s="406"/>
      <c r="E1111" s="406"/>
      <c r="F1111" s="406"/>
      <c r="G1111" s="350"/>
    </row>
    <row r="1112" spans="1:7" x14ac:dyDescent="0.3">
      <c r="A1112" s="405">
        <f t="shared" ca="1" si="18"/>
        <v>0</v>
      </c>
      <c r="B1112" s="404"/>
      <c r="C1112" s="406"/>
      <c r="D1112" s="406"/>
      <c r="E1112" s="406"/>
      <c r="F1112" s="406"/>
      <c r="G1112" s="350"/>
    </row>
    <row r="1113" spans="1:7" x14ac:dyDescent="0.3">
      <c r="A1113" s="405">
        <f t="shared" ca="1" si="18"/>
        <v>0</v>
      </c>
      <c r="B1113" s="404"/>
      <c r="C1113" s="406"/>
      <c r="D1113" s="406"/>
      <c r="E1113" s="406"/>
      <c r="F1113" s="406"/>
      <c r="G1113" s="350"/>
    </row>
    <row r="1114" spans="1:7" x14ac:dyDescent="0.3">
      <c r="A1114" s="405">
        <f t="shared" ca="1" si="18"/>
        <v>0</v>
      </c>
      <c r="B1114" s="404"/>
      <c r="C1114" s="406"/>
      <c r="D1114" s="406"/>
      <c r="E1114" s="406"/>
      <c r="F1114" s="406"/>
      <c r="G1114" s="350"/>
    </row>
    <row r="1115" spans="1:7" x14ac:dyDescent="0.3">
      <c r="A1115" s="405">
        <f t="shared" ca="1" si="18"/>
        <v>0</v>
      </c>
      <c r="B1115" s="404"/>
      <c r="C1115" s="406"/>
      <c r="D1115" s="406"/>
      <c r="E1115" s="406"/>
      <c r="F1115" s="406"/>
      <c r="G1115" s="350"/>
    </row>
    <row r="1116" spans="1:7" x14ac:dyDescent="0.3">
      <c r="A1116" s="405">
        <f t="shared" ca="1" si="18"/>
        <v>0</v>
      </c>
      <c r="B1116" s="404"/>
      <c r="C1116" s="406"/>
      <c r="D1116" s="406"/>
      <c r="E1116" s="406"/>
      <c r="F1116" s="406"/>
      <c r="G1116" s="350"/>
    </row>
    <row r="1117" spans="1:7" x14ac:dyDescent="0.3">
      <c r="A1117" s="405">
        <f t="shared" ca="1" si="18"/>
        <v>0</v>
      </c>
      <c r="B1117" s="404"/>
      <c r="C1117" s="406"/>
      <c r="D1117" s="406"/>
      <c r="E1117" s="406"/>
      <c r="F1117" s="406"/>
      <c r="G1117" s="350"/>
    </row>
    <row r="1118" spans="1:7" x14ac:dyDescent="0.3">
      <c r="A1118" s="405">
        <f t="shared" ca="1" si="18"/>
        <v>0</v>
      </c>
      <c r="B1118" s="404"/>
      <c r="C1118" s="406"/>
      <c r="D1118" s="406"/>
      <c r="E1118" s="406"/>
      <c r="F1118" s="406"/>
      <c r="G1118" s="350"/>
    </row>
    <row r="1119" spans="1:7" x14ac:dyDescent="0.3">
      <c r="A1119" s="405">
        <f t="shared" ca="1" si="18"/>
        <v>0</v>
      </c>
      <c r="B1119" s="404"/>
      <c r="C1119" s="406"/>
      <c r="D1119" s="406"/>
      <c r="E1119" s="406"/>
      <c r="F1119" s="406"/>
      <c r="G1119" s="350"/>
    </row>
    <row r="1120" spans="1:7" x14ac:dyDescent="0.3">
      <c r="A1120" s="405">
        <f t="shared" ca="1" si="18"/>
        <v>0</v>
      </c>
      <c r="B1120" s="404"/>
      <c r="C1120" s="406"/>
      <c r="D1120" s="406"/>
      <c r="E1120" s="406"/>
      <c r="F1120" s="406"/>
      <c r="G1120" s="350"/>
    </row>
    <row r="1121" spans="1:7" x14ac:dyDescent="0.3">
      <c r="A1121" s="405">
        <f t="shared" ca="1" si="18"/>
        <v>0</v>
      </c>
      <c r="B1121" s="404"/>
      <c r="C1121" s="406"/>
      <c r="D1121" s="406"/>
      <c r="E1121" s="406"/>
      <c r="F1121" s="406"/>
      <c r="G1121" s="350"/>
    </row>
    <row r="1122" spans="1:7" x14ac:dyDescent="0.3">
      <c r="A1122" s="405">
        <f t="shared" ca="1" si="18"/>
        <v>0</v>
      </c>
      <c r="B1122" s="404"/>
      <c r="C1122" s="406"/>
      <c r="D1122" s="406"/>
      <c r="E1122" s="406"/>
      <c r="F1122" s="406"/>
      <c r="G1122" s="350"/>
    </row>
    <row r="1123" spans="1:7" x14ac:dyDescent="0.3">
      <c r="A1123" s="405">
        <f t="shared" ca="1" si="18"/>
        <v>0</v>
      </c>
      <c r="B1123" s="404"/>
      <c r="C1123" s="406"/>
      <c r="D1123" s="406"/>
      <c r="E1123" s="406"/>
      <c r="F1123" s="406"/>
      <c r="G1123" s="350"/>
    </row>
    <row r="1124" spans="1:7" x14ac:dyDescent="0.3">
      <c r="A1124" s="405">
        <f t="shared" ca="1" si="18"/>
        <v>0</v>
      </c>
      <c r="B1124" s="404"/>
      <c r="C1124" s="406"/>
      <c r="D1124" s="406"/>
      <c r="E1124" s="406"/>
      <c r="F1124" s="406"/>
      <c r="G1124" s="350"/>
    </row>
    <row r="1125" spans="1:7" x14ac:dyDescent="0.3">
      <c r="A1125" s="405">
        <f t="shared" ca="1" si="18"/>
        <v>0</v>
      </c>
      <c r="B1125" s="404"/>
      <c r="C1125" s="406"/>
      <c r="D1125" s="406"/>
      <c r="E1125" s="406"/>
      <c r="F1125" s="406"/>
      <c r="G1125" s="350"/>
    </row>
    <row r="1126" spans="1:7" x14ac:dyDescent="0.3">
      <c r="A1126" s="405">
        <f t="shared" ca="1" si="18"/>
        <v>0</v>
      </c>
      <c r="B1126" s="404"/>
      <c r="C1126" s="406"/>
      <c r="D1126" s="406"/>
      <c r="E1126" s="406"/>
      <c r="F1126" s="406"/>
      <c r="G1126" s="350"/>
    </row>
    <row r="1127" spans="1:7" x14ac:dyDescent="0.3">
      <c r="A1127" s="405">
        <f t="shared" ca="1" si="18"/>
        <v>0</v>
      </c>
      <c r="B1127" s="404"/>
      <c r="C1127" s="406"/>
      <c r="D1127" s="406"/>
      <c r="E1127" s="406"/>
      <c r="F1127" s="406"/>
      <c r="G1127" s="350"/>
    </row>
    <row r="1128" spans="1:7" x14ac:dyDescent="0.3">
      <c r="A1128" s="405">
        <f t="shared" ca="1" si="18"/>
        <v>0</v>
      </c>
      <c r="B1128" s="404"/>
      <c r="C1128" s="406"/>
      <c r="D1128" s="406"/>
      <c r="E1128" s="406"/>
      <c r="F1128" s="406"/>
      <c r="G1128" s="350"/>
    </row>
    <row r="1129" spans="1:7" x14ac:dyDescent="0.3">
      <c r="A1129" s="405">
        <f t="shared" ca="1" si="18"/>
        <v>0</v>
      </c>
      <c r="B1129" s="404"/>
      <c r="C1129" s="406"/>
      <c r="D1129" s="406"/>
      <c r="E1129" s="406"/>
      <c r="F1129" s="406"/>
      <c r="G1129" s="350"/>
    </row>
    <row r="1130" spans="1:7" x14ac:dyDescent="0.3">
      <c r="A1130" s="405">
        <f t="shared" ca="1" si="18"/>
        <v>0</v>
      </c>
      <c r="B1130" s="404"/>
      <c r="C1130" s="406"/>
      <c r="D1130" s="406"/>
      <c r="E1130" s="406"/>
      <c r="F1130" s="406"/>
      <c r="G1130" s="350"/>
    </row>
    <row r="1131" spans="1:7" x14ac:dyDescent="0.3">
      <c r="A1131" s="405">
        <f t="shared" ca="1" si="18"/>
        <v>0</v>
      </c>
      <c r="B1131" s="404"/>
      <c r="C1131" s="406"/>
      <c r="D1131" s="406"/>
      <c r="E1131" s="406"/>
      <c r="F1131" s="406"/>
      <c r="G1131" s="350"/>
    </row>
    <row r="1132" spans="1:7" x14ac:dyDescent="0.3">
      <c r="A1132" s="405">
        <f t="shared" ca="1" si="18"/>
        <v>0</v>
      </c>
      <c r="B1132" s="404"/>
      <c r="C1132" s="406"/>
      <c r="D1132" s="406"/>
      <c r="E1132" s="406"/>
      <c r="F1132" s="406"/>
      <c r="G1132" s="350"/>
    </row>
    <row r="1133" spans="1:7" x14ac:dyDescent="0.3">
      <c r="A1133" s="405">
        <f t="shared" ca="1" si="18"/>
        <v>0</v>
      </c>
      <c r="B1133" s="404"/>
      <c r="C1133" s="406"/>
      <c r="D1133" s="406"/>
      <c r="E1133" s="406"/>
      <c r="F1133" s="406"/>
      <c r="G1133" s="350"/>
    </row>
    <row r="1134" spans="1:7" x14ac:dyDescent="0.3">
      <c r="A1134" s="405">
        <f t="shared" ca="1" si="18"/>
        <v>0</v>
      </c>
      <c r="B1134" s="404"/>
      <c r="C1134" s="406"/>
      <c r="D1134" s="406"/>
      <c r="E1134" s="406"/>
      <c r="F1134" s="406"/>
      <c r="G1134" s="350"/>
    </row>
    <row r="1135" spans="1:7" x14ac:dyDescent="0.3">
      <c r="A1135" s="405">
        <f t="shared" ca="1" si="18"/>
        <v>0</v>
      </c>
      <c r="B1135" s="404"/>
      <c r="C1135" s="406"/>
      <c r="D1135" s="406"/>
      <c r="E1135" s="406"/>
      <c r="F1135" s="406"/>
      <c r="G1135" s="350"/>
    </row>
    <row r="1136" spans="1:7" x14ac:dyDescent="0.3">
      <c r="A1136" s="405">
        <f t="shared" ca="1" si="18"/>
        <v>0</v>
      </c>
      <c r="B1136" s="404"/>
      <c r="C1136" s="406"/>
      <c r="D1136" s="406"/>
      <c r="E1136" s="406"/>
      <c r="F1136" s="406"/>
      <c r="G1136" s="350"/>
    </row>
    <row r="1137" spans="1:7" x14ac:dyDescent="0.3">
      <c r="A1137" s="405">
        <f t="shared" ca="1" si="18"/>
        <v>0</v>
      </c>
      <c r="B1137" s="404"/>
      <c r="C1137" s="406"/>
      <c r="D1137" s="406"/>
      <c r="E1137" s="406"/>
      <c r="F1137" s="406"/>
      <c r="G1137" s="350"/>
    </row>
    <row r="1138" spans="1:7" x14ac:dyDescent="0.3">
      <c r="A1138" s="405">
        <f t="shared" ca="1" si="18"/>
        <v>0</v>
      </c>
      <c r="B1138" s="404"/>
      <c r="C1138" s="406"/>
      <c r="D1138" s="406"/>
      <c r="E1138" s="406"/>
      <c r="F1138" s="406"/>
      <c r="G1138" s="350"/>
    </row>
    <row r="1139" spans="1:7" x14ac:dyDescent="0.3">
      <c r="A1139" s="405">
        <f t="shared" ca="1" si="18"/>
        <v>0</v>
      </c>
      <c r="B1139" s="404"/>
      <c r="C1139" s="406"/>
      <c r="D1139" s="406"/>
      <c r="E1139" s="406"/>
      <c r="F1139" s="406"/>
      <c r="G1139" s="350"/>
    </row>
    <row r="1140" spans="1:7" x14ac:dyDescent="0.3">
      <c r="A1140" s="405">
        <f t="shared" ca="1" si="18"/>
        <v>0</v>
      </c>
      <c r="B1140" s="404"/>
      <c r="C1140" s="406"/>
      <c r="D1140" s="406"/>
      <c r="E1140" s="406"/>
      <c r="F1140" s="406"/>
      <c r="G1140" s="350"/>
    </row>
    <row r="1141" spans="1:7" x14ac:dyDescent="0.3">
      <c r="A1141" s="405">
        <f t="shared" ca="1" si="18"/>
        <v>0</v>
      </c>
      <c r="B1141" s="404"/>
      <c r="C1141" s="406"/>
      <c r="D1141" s="406"/>
      <c r="E1141" s="406"/>
      <c r="F1141" s="406"/>
      <c r="G1141" s="350"/>
    </row>
    <row r="1142" spans="1:7" x14ac:dyDescent="0.3">
      <c r="A1142" s="405">
        <f t="shared" ca="1" si="18"/>
        <v>0</v>
      </c>
      <c r="B1142" s="404"/>
      <c r="C1142" s="406"/>
      <c r="D1142" s="406"/>
      <c r="E1142" s="406"/>
      <c r="F1142" s="406"/>
      <c r="G1142" s="350"/>
    </row>
    <row r="1143" spans="1:7" x14ac:dyDescent="0.3">
      <c r="A1143" s="405">
        <f t="shared" ca="1" si="18"/>
        <v>0</v>
      </c>
      <c r="B1143" s="404"/>
      <c r="C1143" s="406"/>
      <c r="D1143" s="406"/>
      <c r="E1143" s="406"/>
      <c r="F1143" s="406"/>
      <c r="G1143" s="350"/>
    </row>
    <row r="1144" spans="1:7" x14ac:dyDescent="0.3">
      <c r="A1144" s="405">
        <f t="shared" ca="1" si="18"/>
        <v>0</v>
      </c>
      <c r="B1144" s="404"/>
      <c r="C1144" s="406"/>
      <c r="D1144" s="406"/>
      <c r="E1144" s="406"/>
      <c r="F1144" s="406"/>
      <c r="G1144" s="350"/>
    </row>
    <row r="1145" spans="1:7" x14ac:dyDescent="0.3">
      <c r="A1145" s="405">
        <f t="shared" ref="A1145:A1208" ca="1" si="19">OFFSET($C1145,0,$B$4-1)</f>
        <v>0</v>
      </c>
      <c r="B1145" s="404"/>
      <c r="C1145" s="406"/>
      <c r="D1145" s="406"/>
      <c r="E1145" s="406"/>
      <c r="F1145" s="406"/>
      <c r="G1145" s="350"/>
    </row>
    <row r="1146" spans="1:7" x14ac:dyDescent="0.3">
      <c r="A1146" s="405">
        <f t="shared" ca="1" si="19"/>
        <v>0</v>
      </c>
      <c r="B1146" s="404"/>
      <c r="C1146" s="406"/>
      <c r="D1146" s="406"/>
      <c r="E1146" s="406"/>
      <c r="F1146" s="406"/>
      <c r="G1146" s="350"/>
    </row>
    <row r="1147" spans="1:7" x14ac:dyDescent="0.3">
      <c r="A1147" s="405">
        <f t="shared" ca="1" si="19"/>
        <v>0</v>
      </c>
      <c r="B1147" s="404"/>
      <c r="C1147" s="406"/>
      <c r="D1147" s="406"/>
      <c r="E1147" s="406"/>
      <c r="F1147" s="406"/>
      <c r="G1147" s="350"/>
    </row>
    <row r="1148" spans="1:7" x14ac:dyDescent="0.3">
      <c r="A1148" s="405">
        <f t="shared" ca="1" si="19"/>
        <v>0</v>
      </c>
      <c r="B1148" s="404"/>
      <c r="C1148" s="406"/>
      <c r="D1148" s="406"/>
      <c r="E1148" s="406"/>
      <c r="F1148" s="406"/>
      <c r="G1148" s="350"/>
    </row>
    <row r="1149" spans="1:7" x14ac:dyDescent="0.3">
      <c r="A1149" s="405">
        <f t="shared" ca="1" si="19"/>
        <v>0</v>
      </c>
      <c r="B1149" s="404"/>
      <c r="C1149" s="406"/>
      <c r="D1149" s="406"/>
      <c r="E1149" s="406"/>
      <c r="F1149" s="406"/>
      <c r="G1149" s="350"/>
    </row>
    <row r="1150" spans="1:7" x14ac:dyDescent="0.3">
      <c r="A1150" s="405">
        <f t="shared" ca="1" si="19"/>
        <v>0</v>
      </c>
      <c r="B1150" s="404"/>
      <c r="C1150" s="406"/>
      <c r="D1150" s="406"/>
      <c r="E1150" s="406"/>
      <c r="F1150" s="406"/>
      <c r="G1150" s="350"/>
    </row>
    <row r="1151" spans="1:7" x14ac:dyDescent="0.3">
      <c r="A1151" s="405">
        <f t="shared" ca="1" si="19"/>
        <v>0</v>
      </c>
      <c r="B1151" s="404"/>
      <c r="C1151" s="406"/>
      <c r="D1151" s="406"/>
      <c r="E1151" s="406"/>
      <c r="F1151" s="406"/>
      <c r="G1151" s="350"/>
    </row>
    <row r="1152" spans="1:7" x14ac:dyDescent="0.3">
      <c r="A1152" s="405">
        <f t="shared" ca="1" si="19"/>
        <v>0</v>
      </c>
      <c r="B1152" s="404"/>
      <c r="C1152" s="406"/>
      <c r="D1152" s="406"/>
      <c r="E1152" s="406"/>
      <c r="F1152" s="406"/>
      <c r="G1152" s="350"/>
    </row>
    <row r="1153" spans="1:7" x14ac:dyDescent="0.3">
      <c r="A1153" s="405">
        <f t="shared" ca="1" si="19"/>
        <v>0</v>
      </c>
      <c r="B1153" s="404"/>
      <c r="C1153" s="406"/>
      <c r="D1153" s="406"/>
      <c r="E1153" s="406"/>
      <c r="F1153" s="406"/>
      <c r="G1153" s="350"/>
    </row>
    <row r="1154" spans="1:7" x14ac:dyDescent="0.3">
      <c r="A1154" s="405">
        <f t="shared" ca="1" si="19"/>
        <v>0</v>
      </c>
      <c r="B1154" s="404"/>
      <c r="C1154" s="406"/>
      <c r="D1154" s="406"/>
      <c r="E1154" s="406"/>
      <c r="F1154" s="406"/>
      <c r="G1154" s="350"/>
    </row>
    <row r="1155" spans="1:7" x14ac:dyDescent="0.3">
      <c r="A1155" s="405">
        <f t="shared" ca="1" si="19"/>
        <v>0</v>
      </c>
      <c r="B1155" s="404"/>
      <c r="C1155" s="406"/>
      <c r="D1155" s="406"/>
      <c r="E1155" s="406"/>
      <c r="F1155" s="406"/>
      <c r="G1155" s="350"/>
    </row>
    <row r="1156" spans="1:7" x14ac:dyDescent="0.3">
      <c r="A1156" s="405">
        <f t="shared" ca="1" si="19"/>
        <v>0</v>
      </c>
      <c r="B1156" s="404"/>
      <c r="C1156" s="406"/>
      <c r="D1156" s="406"/>
      <c r="E1156" s="406"/>
      <c r="F1156" s="406"/>
      <c r="G1156" s="350"/>
    </row>
    <row r="1157" spans="1:7" x14ac:dyDescent="0.3">
      <c r="A1157" s="405">
        <f t="shared" ca="1" si="19"/>
        <v>0</v>
      </c>
      <c r="B1157" s="404"/>
      <c r="C1157" s="406"/>
      <c r="D1157" s="406"/>
      <c r="E1157" s="406"/>
      <c r="F1157" s="406"/>
      <c r="G1157" s="350"/>
    </row>
    <row r="1158" spans="1:7" x14ac:dyDescent="0.3">
      <c r="A1158" s="405">
        <f t="shared" ca="1" si="19"/>
        <v>0</v>
      </c>
      <c r="B1158" s="404"/>
      <c r="C1158" s="406"/>
      <c r="D1158" s="406"/>
      <c r="E1158" s="406"/>
      <c r="F1158" s="406"/>
      <c r="G1158" s="350"/>
    </row>
    <row r="1159" spans="1:7" x14ac:dyDescent="0.3">
      <c r="A1159" s="405">
        <f t="shared" ca="1" si="19"/>
        <v>0</v>
      </c>
      <c r="B1159" s="404"/>
      <c r="C1159" s="406"/>
      <c r="D1159" s="406"/>
      <c r="E1159" s="406"/>
      <c r="F1159" s="406"/>
      <c r="G1159" s="350"/>
    </row>
    <row r="1160" spans="1:7" x14ac:dyDescent="0.3">
      <c r="A1160" s="405">
        <f t="shared" ca="1" si="19"/>
        <v>0</v>
      </c>
      <c r="B1160" s="404"/>
      <c r="C1160" s="406"/>
      <c r="D1160" s="406"/>
      <c r="E1160" s="406"/>
      <c r="F1160" s="406"/>
      <c r="G1160" s="350"/>
    </row>
    <row r="1161" spans="1:7" x14ac:dyDescent="0.3">
      <c r="A1161" s="405">
        <f t="shared" ca="1" si="19"/>
        <v>0</v>
      </c>
      <c r="B1161" s="404"/>
      <c r="C1161" s="406"/>
      <c r="D1161" s="406"/>
      <c r="E1161" s="406"/>
      <c r="F1161" s="406"/>
      <c r="G1161" s="350"/>
    </row>
    <row r="1162" spans="1:7" x14ac:dyDescent="0.3">
      <c r="A1162" s="405">
        <f t="shared" ca="1" si="19"/>
        <v>0</v>
      </c>
      <c r="B1162" s="404"/>
      <c r="C1162" s="406"/>
      <c r="D1162" s="406"/>
      <c r="E1162" s="406"/>
      <c r="F1162" s="406"/>
      <c r="G1162" s="350"/>
    </row>
    <row r="1163" spans="1:7" x14ac:dyDescent="0.3">
      <c r="A1163" s="405">
        <f t="shared" ca="1" si="19"/>
        <v>0</v>
      </c>
      <c r="B1163" s="404"/>
      <c r="C1163" s="406"/>
      <c r="D1163" s="406"/>
      <c r="E1163" s="406"/>
      <c r="F1163" s="406"/>
      <c r="G1163" s="350"/>
    </row>
    <row r="1164" spans="1:7" x14ac:dyDescent="0.3">
      <c r="A1164" s="405">
        <f t="shared" ca="1" si="19"/>
        <v>0</v>
      </c>
      <c r="B1164" s="404"/>
      <c r="C1164" s="406"/>
      <c r="D1164" s="406"/>
      <c r="E1164" s="406"/>
      <c r="F1164" s="406"/>
      <c r="G1164" s="350"/>
    </row>
    <row r="1165" spans="1:7" x14ac:dyDescent="0.3">
      <c r="A1165" s="405">
        <f t="shared" ca="1" si="19"/>
        <v>0</v>
      </c>
      <c r="B1165" s="404"/>
      <c r="C1165" s="406"/>
      <c r="D1165" s="406"/>
      <c r="E1165" s="406"/>
      <c r="F1165" s="406"/>
      <c r="G1165" s="350"/>
    </row>
    <row r="1166" spans="1:7" x14ac:dyDescent="0.3">
      <c r="A1166" s="405">
        <f t="shared" ca="1" si="19"/>
        <v>0</v>
      </c>
      <c r="B1166" s="404"/>
      <c r="C1166" s="406"/>
      <c r="D1166" s="406"/>
      <c r="E1166" s="406"/>
      <c r="F1166" s="406"/>
      <c r="G1166" s="350"/>
    </row>
    <row r="1167" spans="1:7" x14ac:dyDescent="0.3">
      <c r="A1167" s="405">
        <f t="shared" ca="1" si="19"/>
        <v>0</v>
      </c>
      <c r="B1167" s="404"/>
      <c r="C1167" s="406"/>
      <c r="D1167" s="406"/>
      <c r="E1167" s="406"/>
      <c r="F1167" s="406"/>
      <c r="G1167" s="350"/>
    </row>
    <row r="1168" spans="1:7" x14ac:dyDescent="0.3">
      <c r="A1168" s="405">
        <f t="shared" ca="1" si="19"/>
        <v>0</v>
      </c>
      <c r="B1168" s="404"/>
      <c r="C1168" s="406"/>
      <c r="D1168" s="406"/>
      <c r="E1168" s="406"/>
      <c r="F1168" s="406"/>
      <c r="G1168" s="350"/>
    </row>
    <row r="1169" spans="1:7" x14ac:dyDescent="0.3">
      <c r="A1169" s="405">
        <f t="shared" ca="1" si="19"/>
        <v>0</v>
      </c>
      <c r="B1169" s="404"/>
      <c r="C1169" s="406"/>
      <c r="D1169" s="406"/>
      <c r="E1169" s="406"/>
      <c r="F1169" s="406"/>
      <c r="G1169" s="350"/>
    </row>
    <row r="1170" spans="1:7" x14ac:dyDescent="0.3">
      <c r="A1170" s="405">
        <f t="shared" ca="1" si="19"/>
        <v>0</v>
      </c>
      <c r="B1170" s="404"/>
      <c r="C1170" s="406"/>
      <c r="D1170" s="406"/>
      <c r="E1170" s="406"/>
      <c r="F1170" s="406"/>
      <c r="G1170" s="350"/>
    </row>
    <row r="1171" spans="1:7" x14ac:dyDescent="0.3">
      <c r="A1171" s="405">
        <f t="shared" ca="1" si="19"/>
        <v>0</v>
      </c>
      <c r="B1171" s="404"/>
      <c r="C1171" s="406"/>
      <c r="D1171" s="406"/>
      <c r="E1171" s="406"/>
      <c r="F1171" s="406"/>
      <c r="G1171" s="350"/>
    </row>
    <row r="1172" spans="1:7" x14ac:dyDescent="0.3">
      <c r="A1172" s="405">
        <f t="shared" ca="1" si="19"/>
        <v>0</v>
      </c>
      <c r="B1172" s="404"/>
      <c r="C1172" s="406"/>
      <c r="D1172" s="406"/>
      <c r="E1172" s="406"/>
      <c r="F1172" s="406"/>
      <c r="G1172" s="350"/>
    </row>
    <row r="1173" spans="1:7" x14ac:dyDescent="0.3">
      <c r="A1173" s="405">
        <f t="shared" ca="1" si="19"/>
        <v>0</v>
      </c>
      <c r="B1173" s="404"/>
      <c r="C1173" s="406"/>
      <c r="D1173" s="406"/>
      <c r="E1173" s="406"/>
      <c r="F1173" s="406"/>
      <c r="G1173" s="350"/>
    </row>
    <row r="1174" spans="1:7" x14ac:dyDescent="0.3">
      <c r="A1174" s="405">
        <f t="shared" ca="1" si="19"/>
        <v>0</v>
      </c>
      <c r="B1174" s="404"/>
      <c r="C1174" s="406"/>
      <c r="D1174" s="406"/>
      <c r="E1174" s="406"/>
      <c r="F1174" s="406"/>
      <c r="G1174" s="350"/>
    </row>
    <row r="1175" spans="1:7" x14ac:dyDescent="0.3">
      <c r="A1175" s="405">
        <f t="shared" ca="1" si="19"/>
        <v>0</v>
      </c>
      <c r="B1175" s="404"/>
      <c r="C1175" s="406"/>
      <c r="D1175" s="406"/>
      <c r="E1175" s="406"/>
      <c r="F1175" s="406"/>
      <c r="G1175" s="350"/>
    </row>
    <row r="1176" spans="1:7" x14ac:dyDescent="0.3">
      <c r="A1176" s="405">
        <f t="shared" ca="1" si="19"/>
        <v>0</v>
      </c>
      <c r="B1176" s="404"/>
      <c r="C1176" s="406"/>
      <c r="D1176" s="406"/>
      <c r="E1176" s="406"/>
      <c r="F1176" s="406"/>
      <c r="G1176" s="350"/>
    </row>
    <row r="1177" spans="1:7" x14ac:dyDescent="0.3">
      <c r="A1177" s="405">
        <f t="shared" ca="1" si="19"/>
        <v>0</v>
      </c>
      <c r="B1177" s="404"/>
      <c r="C1177" s="406"/>
      <c r="D1177" s="406"/>
      <c r="E1177" s="406"/>
      <c r="F1177" s="406"/>
      <c r="G1177" s="350"/>
    </row>
    <row r="1178" spans="1:7" x14ac:dyDescent="0.3">
      <c r="A1178" s="405">
        <f t="shared" ca="1" si="19"/>
        <v>0</v>
      </c>
      <c r="B1178" s="404"/>
      <c r="C1178" s="406"/>
      <c r="D1178" s="406"/>
      <c r="E1178" s="406"/>
      <c r="F1178" s="406"/>
      <c r="G1178" s="350"/>
    </row>
    <row r="1179" spans="1:7" x14ac:dyDescent="0.3">
      <c r="A1179" s="405">
        <f t="shared" ca="1" si="19"/>
        <v>0</v>
      </c>
      <c r="B1179" s="404"/>
      <c r="C1179" s="406"/>
      <c r="D1179" s="406"/>
      <c r="E1179" s="406"/>
      <c r="F1179" s="406"/>
      <c r="G1179" s="350"/>
    </row>
    <row r="1180" spans="1:7" x14ac:dyDescent="0.3">
      <c r="A1180" s="405">
        <f t="shared" ca="1" si="19"/>
        <v>0</v>
      </c>
      <c r="B1180" s="404"/>
      <c r="C1180" s="406"/>
      <c r="D1180" s="406"/>
      <c r="E1180" s="406"/>
      <c r="F1180" s="406"/>
      <c r="G1180" s="350"/>
    </row>
    <row r="1181" spans="1:7" x14ac:dyDescent="0.3">
      <c r="A1181" s="405">
        <f t="shared" ca="1" si="19"/>
        <v>0</v>
      </c>
      <c r="B1181" s="404"/>
      <c r="C1181" s="406"/>
      <c r="D1181" s="406"/>
      <c r="E1181" s="406"/>
      <c r="F1181" s="406"/>
      <c r="G1181" s="350"/>
    </row>
    <row r="1182" spans="1:7" x14ac:dyDescent="0.3">
      <c r="A1182" s="405">
        <f t="shared" ca="1" si="19"/>
        <v>0</v>
      </c>
      <c r="B1182" s="404"/>
      <c r="C1182" s="406"/>
      <c r="D1182" s="406"/>
      <c r="E1182" s="406"/>
      <c r="F1182" s="406"/>
      <c r="G1182" s="350"/>
    </row>
    <row r="1183" spans="1:7" x14ac:dyDescent="0.3">
      <c r="A1183" s="405">
        <f t="shared" ca="1" si="19"/>
        <v>0</v>
      </c>
      <c r="B1183" s="404"/>
      <c r="C1183" s="406"/>
      <c r="D1183" s="406"/>
      <c r="E1183" s="406"/>
      <c r="F1183" s="406"/>
      <c r="G1183" s="350"/>
    </row>
    <row r="1184" spans="1:7" x14ac:dyDescent="0.3">
      <c r="A1184" s="405">
        <f t="shared" ca="1" si="19"/>
        <v>0</v>
      </c>
      <c r="B1184" s="404"/>
      <c r="C1184" s="406"/>
      <c r="D1184" s="406"/>
      <c r="E1184" s="406"/>
      <c r="F1184" s="406"/>
      <c r="G1184" s="350"/>
    </row>
    <row r="1185" spans="1:7" x14ac:dyDescent="0.3">
      <c r="A1185" s="405">
        <f t="shared" ca="1" si="19"/>
        <v>0</v>
      </c>
      <c r="B1185" s="404"/>
      <c r="C1185" s="406"/>
      <c r="D1185" s="406"/>
      <c r="E1185" s="406"/>
      <c r="F1185" s="406"/>
      <c r="G1185" s="350"/>
    </row>
    <row r="1186" spans="1:7" x14ac:dyDescent="0.3">
      <c r="A1186" s="405">
        <f t="shared" ca="1" si="19"/>
        <v>0</v>
      </c>
      <c r="B1186" s="404"/>
      <c r="C1186" s="406"/>
      <c r="D1186" s="406"/>
      <c r="E1186" s="406"/>
      <c r="F1186" s="406"/>
      <c r="G1186" s="350"/>
    </row>
    <row r="1187" spans="1:7" x14ac:dyDescent="0.3">
      <c r="A1187" s="405">
        <f t="shared" ca="1" si="19"/>
        <v>0</v>
      </c>
      <c r="B1187" s="404"/>
      <c r="C1187" s="406"/>
      <c r="D1187" s="406"/>
      <c r="E1187" s="406"/>
      <c r="F1187" s="406"/>
      <c r="G1187" s="350"/>
    </row>
    <row r="1188" spans="1:7" x14ac:dyDescent="0.3">
      <c r="A1188" s="405">
        <f t="shared" ca="1" si="19"/>
        <v>0</v>
      </c>
      <c r="B1188" s="404"/>
      <c r="C1188" s="406"/>
      <c r="D1188" s="406"/>
      <c r="E1188" s="406"/>
      <c r="F1188" s="406"/>
      <c r="G1188" s="350"/>
    </row>
    <row r="1189" spans="1:7" x14ac:dyDescent="0.3">
      <c r="A1189" s="405">
        <f t="shared" ca="1" si="19"/>
        <v>0</v>
      </c>
      <c r="B1189" s="404"/>
      <c r="C1189" s="406"/>
      <c r="D1189" s="406"/>
      <c r="E1189" s="406"/>
      <c r="F1189" s="406"/>
      <c r="G1189" s="350"/>
    </row>
    <row r="1190" spans="1:7" x14ac:dyDescent="0.3">
      <c r="A1190" s="405">
        <f t="shared" ca="1" si="19"/>
        <v>0</v>
      </c>
      <c r="B1190" s="404"/>
      <c r="C1190" s="406"/>
      <c r="D1190" s="406"/>
      <c r="E1190" s="406"/>
      <c r="F1190" s="406"/>
      <c r="G1190" s="350"/>
    </row>
    <row r="1191" spans="1:7" x14ac:dyDescent="0.3">
      <c r="A1191" s="405">
        <f t="shared" ca="1" si="19"/>
        <v>0</v>
      </c>
      <c r="B1191" s="404"/>
      <c r="C1191" s="406"/>
      <c r="D1191" s="406"/>
      <c r="E1191" s="406"/>
      <c r="F1191" s="406"/>
      <c r="G1191" s="350"/>
    </row>
    <row r="1192" spans="1:7" x14ac:dyDescent="0.3">
      <c r="A1192" s="405">
        <f t="shared" ca="1" si="19"/>
        <v>0</v>
      </c>
      <c r="B1192" s="404"/>
      <c r="C1192" s="406"/>
      <c r="D1192" s="406"/>
      <c r="E1192" s="406"/>
      <c r="F1192" s="406"/>
      <c r="G1192" s="350"/>
    </row>
    <row r="1193" spans="1:7" x14ac:dyDescent="0.3">
      <c r="A1193" s="405">
        <f t="shared" ca="1" si="19"/>
        <v>0</v>
      </c>
      <c r="B1193" s="404"/>
      <c r="C1193" s="406"/>
      <c r="D1193" s="406"/>
      <c r="E1193" s="406"/>
      <c r="F1193" s="406"/>
      <c r="G1193" s="350"/>
    </row>
    <row r="1194" spans="1:7" x14ac:dyDescent="0.3">
      <c r="A1194" s="405">
        <f t="shared" ca="1" si="19"/>
        <v>0</v>
      </c>
      <c r="B1194" s="404"/>
      <c r="C1194" s="406"/>
      <c r="D1194" s="406"/>
      <c r="E1194" s="406"/>
      <c r="F1194" s="406"/>
      <c r="G1194" s="350"/>
    </row>
    <row r="1195" spans="1:7" x14ac:dyDescent="0.3">
      <c r="A1195" s="405">
        <f t="shared" ca="1" si="19"/>
        <v>0</v>
      </c>
      <c r="B1195" s="404"/>
      <c r="C1195" s="406"/>
      <c r="D1195" s="406"/>
      <c r="E1195" s="406"/>
      <c r="F1195" s="406"/>
      <c r="G1195" s="350"/>
    </row>
    <row r="1196" spans="1:7" x14ac:dyDescent="0.3">
      <c r="A1196" s="405">
        <f t="shared" ca="1" si="19"/>
        <v>0</v>
      </c>
      <c r="B1196" s="404"/>
      <c r="C1196" s="406"/>
      <c r="D1196" s="406"/>
      <c r="E1196" s="406"/>
      <c r="F1196" s="406"/>
      <c r="G1196" s="350"/>
    </row>
    <row r="1197" spans="1:7" x14ac:dyDescent="0.3">
      <c r="A1197" s="405">
        <f t="shared" ca="1" si="19"/>
        <v>0</v>
      </c>
      <c r="B1197" s="404"/>
      <c r="C1197" s="406"/>
      <c r="D1197" s="406"/>
      <c r="E1197" s="406"/>
      <c r="F1197" s="406"/>
      <c r="G1197" s="350"/>
    </row>
    <row r="1198" spans="1:7" x14ac:dyDescent="0.3">
      <c r="A1198" s="405">
        <f t="shared" ca="1" si="19"/>
        <v>0</v>
      </c>
      <c r="B1198" s="404"/>
      <c r="C1198" s="406"/>
      <c r="D1198" s="406"/>
      <c r="E1198" s="406"/>
      <c r="F1198" s="406"/>
      <c r="G1198" s="350"/>
    </row>
    <row r="1199" spans="1:7" x14ac:dyDescent="0.3">
      <c r="A1199" s="405">
        <f t="shared" ca="1" si="19"/>
        <v>0</v>
      </c>
      <c r="B1199" s="404"/>
      <c r="C1199" s="406"/>
      <c r="D1199" s="406"/>
      <c r="E1199" s="406"/>
      <c r="F1199" s="406"/>
      <c r="G1199" s="350"/>
    </row>
    <row r="1200" spans="1:7" x14ac:dyDescent="0.3">
      <c r="A1200" s="405">
        <f t="shared" ca="1" si="19"/>
        <v>0</v>
      </c>
      <c r="B1200" s="404"/>
      <c r="C1200" s="406"/>
      <c r="D1200" s="406"/>
      <c r="E1200" s="406"/>
      <c r="F1200" s="406"/>
      <c r="G1200" s="350"/>
    </row>
    <row r="1201" spans="1:7" x14ac:dyDescent="0.3">
      <c r="A1201" s="405">
        <f t="shared" ca="1" si="19"/>
        <v>0</v>
      </c>
      <c r="B1201" s="404"/>
      <c r="C1201" s="406"/>
      <c r="D1201" s="406"/>
      <c r="E1201" s="406"/>
      <c r="F1201" s="406"/>
      <c r="G1201" s="350"/>
    </row>
    <row r="1202" spans="1:7" x14ac:dyDescent="0.3">
      <c r="A1202" s="405">
        <f t="shared" ca="1" si="19"/>
        <v>0</v>
      </c>
      <c r="B1202" s="404"/>
      <c r="C1202" s="406"/>
      <c r="D1202" s="406"/>
      <c r="E1202" s="406"/>
      <c r="F1202" s="406"/>
      <c r="G1202" s="350"/>
    </row>
    <row r="1203" spans="1:7" x14ac:dyDescent="0.3">
      <c r="A1203" s="405">
        <f t="shared" ca="1" si="19"/>
        <v>0</v>
      </c>
      <c r="B1203" s="404"/>
      <c r="C1203" s="406"/>
      <c r="D1203" s="406"/>
      <c r="E1203" s="406"/>
      <c r="F1203" s="406"/>
      <c r="G1203" s="350"/>
    </row>
    <row r="1204" spans="1:7" x14ac:dyDescent="0.3">
      <c r="A1204" s="405">
        <f t="shared" ca="1" si="19"/>
        <v>0</v>
      </c>
      <c r="B1204" s="404"/>
      <c r="C1204" s="406"/>
      <c r="D1204" s="406"/>
      <c r="E1204" s="406"/>
      <c r="F1204" s="406"/>
      <c r="G1204" s="350"/>
    </row>
    <row r="1205" spans="1:7" x14ac:dyDescent="0.3">
      <c r="A1205" s="405">
        <f t="shared" ca="1" si="19"/>
        <v>0</v>
      </c>
      <c r="B1205" s="404"/>
      <c r="C1205" s="406"/>
      <c r="D1205" s="406"/>
      <c r="E1205" s="406"/>
      <c r="F1205" s="406"/>
      <c r="G1205" s="350"/>
    </row>
    <row r="1206" spans="1:7" x14ac:dyDescent="0.3">
      <c r="A1206" s="405">
        <f t="shared" ca="1" si="19"/>
        <v>0</v>
      </c>
      <c r="B1206" s="404"/>
      <c r="C1206" s="406"/>
      <c r="D1206" s="406"/>
      <c r="E1206" s="406"/>
      <c r="F1206" s="406"/>
      <c r="G1206" s="350"/>
    </row>
    <row r="1207" spans="1:7" x14ac:dyDescent="0.3">
      <c r="A1207" s="405">
        <f t="shared" ca="1" si="19"/>
        <v>0</v>
      </c>
      <c r="B1207" s="404"/>
      <c r="C1207" s="406"/>
      <c r="D1207" s="406"/>
      <c r="E1207" s="406"/>
      <c r="F1207" s="406"/>
      <c r="G1207" s="350"/>
    </row>
    <row r="1208" spans="1:7" x14ac:dyDescent="0.3">
      <c r="A1208" s="405">
        <f t="shared" ca="1" si="19"/>
        <v>0</v>
      </c>
      <c r="B1208" s="404"/>
      <c r="C1208" s="406"/>
      <c r="D1208" s="406"/>
      <c r="E1208" s="406"/>
      <c r="F1208" s="406"/>
      <c r="G1208" s="350"/>
    </row>
    <row r="1209" spans="1:7" x14ac:dyDescent="0.3">
      <c r="A1209" s="405">
        <f t="shared" ref="A1209:A1272" ca="1" si="20">OFFSET($C1209,0,$B$4-1)</f>
        <v>0</v>
      </c>
      <c r="B1209" s="404"/>
      <c r="C1209" s="406"/>
      <c r="D1209" s="406"/>
      <c r="E1209" s="406"/>
      <c r="F1209" s="406"/>
      <c r="G1209" s="350"/>
    </row>
    <row r="1210" spans="1:7" x14ac:dyDescent="0.3">
      <c r="A1210" s="405">
        <f t="shared" ca="1" si="20"/>
        <v>0</v>
      </c>
      <c r="B1210" s="404"/>
      <c r="C1210" s="406"/>
      <c r="D1210" s="406"/>
      <c r="E1210" s="406"/>
      <c r="F1210" s="406"/>
      <c r="G1210" s="350"/>
    </row>
    <row r="1211" spans="1:7" x14ac:dyDescent="0.3">
      <c r="A1211" s="405">
        <f t="shared" ca="1" si="20"/>
        <v>0</v>
      </c>
      <c r="B1211" s="404"/>
      <c r="C1211" s="406"/>
      <c r="D1211" s="406"/>
      <c r="E1211" s="406"/>
      <c r="F1211" s="406"/>
      <c r="G1211" s="350"/>
    </row>
    <row r="1212" spans="1:7" x14ac:dyDescent="0.3">
      <c r="A1212" s="405">
        <f t="shared" ca="1" si="20"/>
        <v>0</v>
      </c>
      <c r="B1212" s="404"/>
      <c r="C1212" s="406"/>
      <c r="D1212" s="406"/>
      <c r="E1212" s="406"/>
      <c r="F1212" s="406"/>
      <c r="G1212" s="350"/>
    </row>
    <row r="1213" spans="1:7" x14ac:dyDescent="0.3">
      <c r="A1213" s="405">
        <f t="shared" ca="1" si="20"/>
        <v>0</v>
      </c>
      <c r="B1213" s="404"/>
      <c r="C1213" s="406"/>
      <c r="D1213" s="406"/>
      <c r="E1213" s="406"/>
      <c r="F1213" s="406"/>
      <c r="G1213" s="350"/>
    </row>
    <row r="1214" spans="1:7" x14ac:dyDescent="0.3">
      <c r="A1214" s="405">
        <f t="shared" ca="1" si="20"/>
        <v>0</v>
      </c>
      <c r="B1214" s="404"/>
      <c r="C1214" s="406"/>
      <c r="D1214" s="406"/>
      <c r="E1214" s="406"/>
      <c r="F1214" s="406"/>
      <c r="G1214" s="350"/>
    </row>
    <row r="1215" spans="1:7" x14ac:dyDescent="0.3">
      <c r="A1215" s="405">
        <f t="shared" ca="1" si="20"/>
        <v>0</v>
      </c>
      <c r="B1215" s="404"/>
      <c r="C1215" s="406"/>
      <c r="D1215" s="406"/>
      <c r="E1215" s="406"/>
      <c r="F1215" s="406"/>
      <c r="G1215" s="350"/>
    </row>
    <row r="1216" spans="1:7" x14ac:dyDescent="0.3">
      <c r="A1216" s="405">
        <f t="shared" ca="1" si="20"/>
        <v>0</v>
      </c>
      <c r="B1216" s="404"/>
      <c r="C1216" s="406"/>
      <c r="D1216" s="406"/>
      <c r="E1216" s="406"/>
      <c r="F1216" s="406"/>
      <c r="G1216" s="350"/>
    </row>
    <row r="1217" spans="1:7" x14ac:dyDescent="0.3">
      <c r="A1217" s="405">
        <f t="shared" ca="1" si="20"/>
        <v>0</v>
      </c>
      <c r="B1217" s="404"/>
      <c r="C1217" s="406"/>
      <c r="D1217" s="406"/>
      <c r="E1217" s="406"/>
      <c r="F1217" s="406"/>
      <c r="G1217" s="350"/>
    </row>
    <row r="1218" spans="1:7" x14ac:dyDescent="0.3">
      <c r="A1218" s="405">
        <f t="shared" ca="1" si="20"/>
        <v>0</v>
      </c>
      <c r="B1218" s="404"/>
      <c r="C1218" s="406"/>
      <c r="D1218" s="406"/>
      <c r="E1218" s="406"/>
      <c r="F1218" s="406"/>
      <c r="G1218" s="350"/>
    </row>
    <row r="1219" spans="1:7" x14ac:dyDescent="0.3">
      <c r="A1219" s="405">
        <f t="shared" ca="1" si="20"/>
        <v>0</v>
      </c>
      <c r="B1219" s="404"/>
      <c r="C1219" s="406"/>
      <c r="D1219" s="406"/>
      <c r="E1219" s="406"/>
      <c r="F1219" s="406"/>
      <c r="G1219" s="350"/>
    </row>
    <row r="1220" spans="1:7" x14ac:dyDescent="0.3">
      <c r="A1220" s="405">
        <f t="shared" ca="1" si="20"/>
        <v>0</v>
      </c>
      <c r="B1220" s="404"/>
      <c r="C1220" s="406"/>
      <c r="D1220" s="406"/>
      <c r="E1220" s="406"/>
      <c r="F1220" s="406"/>
      <c r="G1220" s="350"/>
    </row>
    <row r="1221" spans="1:7" x14ac:dyDescent="0.3">
      <c r="A1221" s="405">
        <f t="shared" ca="1" si="20"/>
        <v>0</v>
      </c>
      <c r="B1221" s="404"/>
      <c r="C1221" s="406"/>
      <c r="D1221" s="406"/>
      <c r="E1221" s="406"/>
      <c r="F1221" s="406"/>
      <c r="G1221" s="350"/>
    </row>
    <row r="1222" spans="1:7" x14ac:dyDescent="0.3">
      <c r="A1222" s="405">
        <f t="shared" ca="1" si="20"/>
        <v>0</v>
      </c>
      <c r="B1222" s="404"/>
      <c r="C1222" s="406"/>
      <c r="D1222" s="406"/>
      <c r="E1222" s="406"/>
      <c r="F1222" s="406"/>
      <c r="G1222" s="350"/>
    </row>
    <row r="1223" spans="1:7" x14ac:dyDescent="0.3">
      <c r="A1223" s="405">
        <f t="shared" ca="1" si="20"/>
        <v>0</v>
      </c>
      <c r="B1223" s="404"/>
      <c r="C1223" s="406"/>
      <c r="D1223" s="406"/>
      <c r="E1223" s="406"/>
      <c r="F1223" s="406"/>
      <c r="G1223" s="350"/>
    </row>
    <row r="1224" spans="1:7" x14ac:dyDescent="0.3">
      <c r="A1224" s="405">
        <f t="shared" ca="1" si="20"/>
        <v>0</v>
      </c>
      <c r="B1224" s="404"/>
      <c r="C1224" s="406"/>
      <c r="D1224" s="406"/>
      <c r="E1224" s="406"/>
      <c r="F1224" s="406"/>
      <c r="G1224" s="350"/>
    </row>
    <row r="1225" spans="1:7" x14ac:dyDescent="0.3">
      <c r="A1225" s="405">
        <f t="shared" ca="1" si="20"/>
        <v>0</v>
      </c>
      <c r="B1225" s="404"/>
      <c r="C1225" s="406"/>
      <c r="D1225" s="406"/>
      <c r="E1225" s="406"/>
      <c r="F1225" s="406"/>
      <c r="G1225" s="350"/>
    </row>
    <row r="1226" spans="1:7" x14ac:dyDescent="0.3">
      <c r="A1226" s="405">
        <f t="shared" ca="1" si="20"/>
        <v>0</v>
      </c>
      <c r="B1226" s="404"/>
      <c r="C1226" s="406"/>
      <c r="D1226" s="406"/>
      <c r="E1226" s="406"/>
      <c r="F1226" s="406"/>
      <c r="G1226" s="350"/>
    </row>
    <row r="1227" spans="1:7" x14ac:dyDescent="0.3">
      <c r="A1227" s="405">
        <f t="shared" ca="1" si="20"/>
        <v>0</v>
      </c>
      <c r="B1227" s="404"/>
      <c r="C1227" s="406"/>
      <c r="D1227" s="406"/>
      <c r="E1227" s="406"/>
      <c r="F1227" s="406"/>
      <c r="G1227" s="350"/>
    </row>
    <row r="1228" spans="1:7" x14ac:dyDescent="0.3">
      <c r="A1228" s="405">
        <f t="shared" ca="1" si="20"/>
        <v>0</v>
      </c>
      <c r="B1228" s="404"/>
      <c r="C1228" s="406"/>
      <c r="D1228" s="406"/>
      <c r="E1228" s="406"/>
      <c r="F1228" s="406"/>
      <c r="G1228" s="350"/>
    </row>
    <row r="1229" spans="1:7" x14ac:dyDescent="0.3">
      <c r="A1229" s="405">
        <f t="shared" ca="1" si="20"/>
        <v>0</v>
      </c>
      <c r="B1229" s="404"/>
      <c r="C1229" s="406"/>
      <c r="D1229" s="406"/>
      <c r="E1229" s="406"/>
      <c r="F1229" s="406"/>
      <c r="G1229" s="350"/>
    </row>
    <row r="1230" spans="1:7" x14ac:dyDescent="0.3">
      <c r="A1230" s="405">
        <f t="shared" ca="1" si="20"/>
        <v>0</v>
      </c>
      <c r="B1230" s="404"/>
      <c r="C1230" s="406"/>
      <c r="D1230" s="406"/>
      <c r="E1230" s="406"/>
      <c r="F1230" s="406"/>
      <c r="G1230" s="350"/>
    </row>
    <row r="1231" spans="1:7" x14ac:dyDescent="0.3">
      <c r="A1231" s="405">
        <f t="shared" ca="1" si="20"/>
        <v>0</v>
      </c>
      <c r="B1231" s="404"/>
      <c r="C1231" s="406"/>
      <c r="D1231" s="406"/>
      <c r="E1231" s="406"/>
      <c r="F1231" s="406"/>
      <c r="G1231" s="350"/>
    </row>
    <row r="1232" spans="1:7" x14ac:dyDescent="0.3">
      <c r="A1232" s="405">
        <f t="shared" ca="1" si="20"/>
        <v>0</v>
      </c>
      <c r="B1232" s="404"/>
      <c r="C1232" s="406"/>
      <c r="D1232" s="406"/>
      <c r="E1232" s="406"/>
      <c r="F1232" s="406"/>
      <c r="G1232" s="350"/>
    </row>
    <row r="1233" spans="1:7" x14ac:dyDescent="0.3">
      <c r="A1233" s="405">
        <f t="shared" ca="1" si="20"/>
        <v>0</v>
      </c>
      <c r="B1233" s="404"/>
      <c r="C1233" s="406"/>
      <c r="D1233" s="406"/>
      <c r="E1233" s="406"/>
      <c r="F1233" s="406"/>
      <c r="G1233" s="350"/>
    </row>
    <row r="1234" spans="1:7" x14ac:dyDescent="0.3">
      <c r="A1234" s="405">
        <f t="shared" ca="1" si="20"/>
        <v>0</v>
      </c>
      <c r="B1234" s="404"/>
      <c r="C1234" s="406"/>
      <c r="D1234" s="406"/>
      <c r="E1234" s="406"/>
      <c r="F1234" s="406"/>
      <c r="G1234" s="350"/>
    </row>
    <row r="1235" spans="1:7" x14ac:dyDescent="0.3">
      <c r="A1235" s="405">
        <f t="shared" ca="1" si="20"/>
        <v>0</v>
      </c>
      <c r="B1235" s="404"/>
      <c r="C1235" s="406"/>
      <c r="D1235" s="406"/>
      <c r="E1235" s="406"/>
      <c r="F1235" s="406"/>
      <c r="G1235" s="350"/>
    </row>
    <row r="1236" spans="1:7" x14ac:dyDescent="0.3">
      <c r="A1236" s="405">
        <f t="shared" ca="1" si="20"/>
        <v>0</v>
      </c>
      <c r="B1236" s="404"/>
      <c r="C1236" s="406"/>
      <c r="D1236" s="406"/>
      <c r="E1236" s="406"/>
      <c r="F1236" s="406"/>
      <c r="G1236" s="350"/>
    </row>
    <row r="1237" spans="1:7" x14ac:dyDescent="0.3">
      <c r="A1237" s="405">
        <f t="shared" ca="1" si="20"/>
        <v>0</v>
      </c>
      <c r="B1237" s="404"/>
      <c r="C1237" s="406"/>
      <c r="D1237" s="406"/>
      <c r="E1237" s="406"/>
      <c r="F1237" s="406"/>
      <c r="G1237" s="350"/>
    </row>
    <row r="1238" spans="1:7" x14ac:dyDescent="0.3">
      <c r="A1238" s="405">
        <f t="shared" ca="1" si="20"/>
        <v>0</v>
      </c>
      <c r="B1238" s="404"/>
      <c r="C1238" s="406"/>
      <c r="D1238" s="406"/>
      <c r="E1238" s="406"/>
      <c r="F1238" s="406"/>
      <c r="G1238" s="350"/>
    </row>
    <row r="1239" spans="1:7" x14ac:dyDescent="0.3">
      <c r="A1239" s="405">
        <f t="shared" ca="1" si="20"/>
        <v>0</v>
      </c>
      <c r="B1239" s="404"/>
      <c r="C1239" s="406"/>
      <c r="D1239" s="406"/>
      <c r="E1239" s="406"/>
      <c r="F1239" s="406"/>
      <c r="G1239" s="350"/>
    </row>
    <row r="1240" spans="1:7" x14ac:dyDescent="0.3">
      <c r="A1240" s="405">
        <f t="shared" ca="1" si="20"/>
        <v>0</v>
      </c>
      <c r="B1240" s="404"/>
      <c r="C1240" s="406"/>
      <c r="D1240" s="406"/>
      <c r="E1240" s="406"/>
      <c r="F1240" s="406"/>
      <c r="G1240" s="350"/>
    </row>
    <row r="1241" spans="1:7" x14ac:dyDescent="0.3">
      <c r="A1241" s="405">
        <f t="shared" ca="1" si="20"/>
        <v>0</v>
      </c>
      <c r="B1241" s="404"/>
      <c r="C1241" s="406"/>
      <c r="D1241" s="406"/>
      <c r="E1241" s="406"/>
      <c r="F1241" s="406"/>
      <c r="G1241" s="350"/>
    </row>
    <row r="1242" spans="1:7" x14ac:dyDescent="0.3">
      <c r="A1242" s="405">
        <f t="shared" ca="1" si="20"/>
        <v>0</v>
      </c>
      <c r="B1242" s="404"/>
      <c r="C1242" s="406"/>
      <c r="D1242" s="406"/>
      <c r="E1242" s="406"/>
      <c r="F1242" s="406"/>
      <c r="G1242" s="350"/>
    </row>
    <row r="1243" spans="1:7" x14ac:dyDescent="0.3">
      <c r="A1243" s="405">
        <f t="shared" ca="1" si="20"/>
        <v>0</v>
      </c>
      <c r="B1243" s="404"/>
      <c r="C1243" s="406"/>
      <c r="D1243" s="406"/>
      <c r="E1243" s="406"/>
      <c r="F1243" s="406"/>
      <c r="G1243" s="350"/>
    </row>
    <row r="1244" spans="1:7" x14ac:dyDescent="0.3">
      <c r="A1244" s="405">
        <f t="shared" ca="1" si="20"/>
        <v>0</v>
      </c>
      <c r="B1244" s="404"/>
      <c r="C1244" s="406"/>
      <c r="D1244" s="406"/>
      <c r="E1244" s="406"/>
      <c r="F1244" s="406"/>
      <c r="G1244" s="350"/>
    </row>
    <row r="1245" spans="1:7" x14ac:dyDescent="0.3">
      <c r="A1245" s="405">
        <f t="shared" ca="1" si="20"/>
        <v>0</v>
      </c>
      <c r="B1245" s="404"/>
      <c r="C1245" s="406"/>
      <c r="D1245" s="406"/>
      <c r="E1245" s="406"/>
      <c r="F1245" s="406"/>
      <c r="G1245" s="350"/>
    </row>
    <row r="1246" spans="1:7" x14ac:dyDescent="0.3">
      <c r="A1246" s="405">
        <f t="shared" ca="1" si="20"/>
        <v>0</v>
      </c>
      <c r="B1246" s="404"/>
      <c r="C1246" s="406"/>
      <c r="D1246" s="406"/>
      <c r="E1246" s="406"/>
      <c r="F1246" s="406"/>
      <c r="G1246" s="350"/>
    </row>
    <row r="1247" spans="1:7" x14ac:dyDescent="0.3">
      <c r="A1247" s="405">
        <f t="shared" ca="1" si="20"/>
        <v>0</v>
      </c>
      <c r="B1247" s="404"/>
      <c r="C1247" s="406"/>
      <c r="D1247" s="406"/>
      <c r="E1247" s="406"/>
      <c r="F1247" s="406"/>
      <c r="G1247" s="350"/>
    </row>
    <row r="1248" spans="1:7" x14ac:dyDescent="0.3">
      <c r="A1248" s="405">
        <f t="shared" ca="1" si="20"/>
        <v>0</v>
      </c>
      <c r="B1248" s="404"/>
      <c r="C1248" s="406"/>
      <c r="D1248" s="406"/>
      <c r="E1248" s="406"/>
      <c r="F1248" s="406"/>
      <c r="G1248" s="350"/>
    </row>
    <row r="1249" spans="1:7" x14ac:dyDescent="0.3">
      <c r="A1249" s="405">
        <f t="shared" ca="1" si="20"/>
        <v>0</v>
      </c>
      <c r="B1249" s="404"/>
      <c r="C1249" s="406"/>
      <c r="D1249" s="406"/>
      <c r="E1249" s="406"/>
      <c r="F1249" s="406"/>
      <c r="G1249" s="350"/>
    </row>
    <row r="1250" spans="1:7" x14ac:dyDescent="0.3">
      <c r="A1250" s="405">
        <f t="shared" ca="1" si="20"/>
        <v>0</v>
      </c>
      <c r="B1250" s="404"/>
      <c r="C1250" s="406"/>
      <c r="D1250" s="406"/>
      <c r="E1250" s="406"/>
      <c r="F1250" s="406"/>
      <c r="G1250" s="350"/>
    </row>
    <row r="1251" spans="1:7" x14ac:dyDescent="0.3">
      <c r="A1251" s="405">
        <f t="shared" ca="1" si="20"/>
        <v>0</v>
      </c>
      <c r="B1251" s="404"/>
      <c r="C1251" s="406"/>
      <c r="D1251" s="406"/>
      <c r="E1251" s="406"/>
      <c r="F1251" s="406"/>
      <c r="G1251" s="350"/>
    </row>
    <row r="1252" spans="1:7" x14ac:dyDescent="0.3">
      <c r="A1252" s="405">
        <f t="shared" ca="1" si="20"/>
        <v>0</v>
      </c>
      <c r="B1252" s="404"/>
      <c r="C1252" s="406"/>
      <c r="D1252" s="406"/>
      <c r="E1252" s="406"/>
      <c r="F1252" s="406"/>
      <c r="G1252" s="350"/>
    </row>
    <row r="1253" spans="1:7" x14ac:dyDescent="0.3">
      <c r="A1253" s="405">
        <f t="shared" ca="1" si="20"/>
        <v>0</v>
      </c>
      <c r="B1253" s="404"/>
      <c r="C1253" s="406"/>
      <c r="D1253" s="406"/>
      <c r="E1253" s="406"/>
      <c r="F1253" s="406"/>
      <c r="G1253" s="350"/>
    </row>
    <row r="1254" spans="1:7" x14ac:dyDescent="0.3">
      <c r="A1254" s="405">
        <f t="shared" ca="1" si="20"/>
        <v>0</v>
      </c>
      <c r="B1254" s="404"/>
      <c r="C1254" s="406"/>
      <c r="D1254" s="406"/>
      <c r="E1254" s="406"/>
      <c r="F1254" s="406"/>
      <c r="G1254" s="350"/>
    </row>
    <row r="1255" spans="1:7" x14ac:dyDescent="0.3">
      <c r="A1255" s="405">
        <f t="shared" ca="1" si="20"/>
        <v>0</v>
      </c>
      <c r="B1255" s="404"/>
      <c r="C1255" s="406"/>
      <c r="D1255" s="406"/>
      <c r="E1255" s="406"/>
      <c r="F1255" s="406"/>
      <c r="G1255" s="350"/>
    </row>
    <row r="1256" spans="1:7" x14ac:dyDescent="0.3">
      <c r="A1256" s="405">
        <f t="shared" ca="1" si="20"/>
        <v>0</v>
      </c>
      <c r="B1256" s="404"/>
      <c r="C1256" s="406"/>
      <c r="D1256" s="406"/>
      <c r="E1256" s="406"/>
      <c r="F1256" s="406"/>
      <c r="G1256" s="350"/>
    </row>
    <row r="1257" spans="1:7" x14ac:dyDescent="0.3">
      <c r="A1257" s="405">
        <f t="shared" ca="1" si="20"/>
        <v>0</v>
      </c>
      <c r="B1257" s="404"/>
      <c r="C1257" s="406"/>
      <c r="D1257" s="406"/>
      <c r="E1257" s="406"/>
      <c r="F1257" s="406"/>
      <c r="G1257" s="350"/>
    </row>
    <row r="1258" spans="1:7" x14ac:dyDescent="0.3">
      <c r="A1258" s="405">
        <f t="shared" ca="1" si="20"/>
        <v>0</v>
      </c>
      <c r="B1258" s="404"/>
      <c r="C1258" s="406"/>
      <c r="D1258" s="406"/>
      <c r="E1258" s="406"/>
      <c r="F1258" s="406"/>
      <c r="G1258" s="350"/>
    </row>
    <row r="1259" spans="1:7" x14ac:dyDescent="0.3">
      <c r="A1259" s="405">
        <f t="shared" ca="1" si="20"/>
        <v>0</v>
      </c>
      <c r="B1259" s="404"/>
      <c r="C1259" s="406"/>
      <c r="D1259" s="406"/>
      <c r="E1259" s="406"/>
      <c r="F1259" s="406"/>
      <c r="G1259" s="350"/>
    </row>
    <row r="1260" spans="1:7" x14ac:dyDescent="0.3">
      <c r="A1260" s="405">
        <f t="shared" ca="1" si="20"/>
        <v>0</v>
      </c>
      <c r="B1260" s="404"/>
      <c r="C1260" s="406"/>
      <c r="D1260" s="406"/>
      <c r="E1260" s="406"/>
      <c r="F1260" s="406"/>
      <c r="G1260" s="350"/>
    </row>
    <row r="1261" spans="1:7" x14ac:dyDescent="0.3">
      <c r="A1261" s="405">
        <f t="shared" ca="1" si="20"/>
        <v>0</v>
      </c>
      <c r="B1261" s="404"/>
      <c r="C1261" s="406"/>
      <c r="D1261" s="406"/>
      <c r="E1261" s="406"/>
      <c r="F1261" s="406"/>
      <c r="G1261" s="350"/>
    </row>
    <row r="1262" spans="1:7" x14ac:dyDescent="0.3">
      <c r="A1262" s="405">
        <f t="shared" ca="1" si="20"/>
        <v>0</v>
      </c>
      <c r="B1262" s="404"/>
      <c r="C1262" s="406"/>
      <c r="D1262" s="406"/>
      <c r="E1262" s="406"/>
      <c r="F1262" s="406"/>
      <c r="G1262" s="350"/>
    </row>
    <row r="1263" spans="1:7" x14ac:dyDescent="0.3">
      <c r="A1263" s="405">
        <f t="shared" ca="1" si="20"/>
        <v>0</v>
      </c>
      <c r="B1263" s="404"/>
      <c r="C1263" s="406"/>
      <c r="D1263" s="406"/>
      <c r="E1263" s="406"/>
      <c r="F1263" s="406"/>
      <c r="G1263" s="350"/>
    </row>
    <row r="1264" spans="1:7" x14ac:dyDescent="0.3">
      <c r="A1264" s="405">
        <f t="shared" ca="1" si="20"/>
        <v>0</v>
      </c>
      <c r="B1264" s="404"/>
      <c r="C1264" s="406"/>
      <c r="D1264" s="406"/>
      <c r="E1264" s="406"/>
      <c r="F1264" s="406"/>
      <c r="G1264" s="350"/>
    </row>
    <row r="1265" spans="1:7" x14ac:dyDescent="0.3">
      <c r="A1265" s="405">
        <f t="shared" ca="1" si="20"/>
        <v>0</v>
      </c>
      <c r="B1265" s="404"/>
      <c r="C1265" s="406"/>
      <c r="D1265" s="406"/>
      <c r="E1265" s="406"/>
      <c r="F1265" s="406"/>
      <c r="G1265" s="350"/>
    </row>
    <row r="1266" spans="1:7" x14ac:dyDescent="0.3">
      <c r="A1266" s="405">
        <f t="shared" ca="1" si="20"/>
        <v>0</v>
      </c>
      <c r="B1266" s="404"/>
      <c r="C1266" s="406"/>
      <c r="D1266" s="406"/>
      <c r="E1266" s="406"/>
      <c r="F1266" s="406"/>
      <c r="G1266" s="350"/>
    </row>
    <row r="1267" spans="1:7" x14ac:dyDescent="0.3">
      <c r="A1267" s="405">
        <f t="shared" ca="1" si="20"/>
        <v>0</v>
      </c>
      <c r="B1267" s="404"/>
      <c r="C1267" s="406"/>
      <c r="D1267" s="406"/>
      <c r="E1267" s="406"/>
      <c r="F1267" s="406"/>
      <c r="G1267" s="350"/>
    </row>
    <row r="1268" spans="1:7" x14ac:dyDescent="0.3">
      <c r="A1268" s="405">
        <f t="shared" ca="1" si="20"/>
        <v>0</v>
      </c>
      <c r="B1268" s="404"/>
      <c r="C1268" s="406"/>
      <c r="D1268" s="406"/>
      <c r="E1268" s="406"/>
      <c r="F1268" s="406"/>
      <c r="G1268" s="350"/>
    </row>
    <row r="1269" spans="1:7" x14ac:dyDescent="0.3">
      <c r="A1269" s="405">
        <f t="shared" ca="1" si="20"/>
        <v>0</v>
      </c>
      <c r="B1269" s="404"/>
      <c r="C1269" s="406"/>
      <c r="D1269" s="406"/>
      <c r="E1269" s="406"/>
      <c r="F1269" s="406"/>
      <c r="G1269" s="350"/>
    </row>
    <row r="1270" spans="1:7" x14ac:dyDescent="0.3">
      <c r="A1270" s="405">
        <f t="shared" ca="1" si="20"/>
        <v>0</v>
      </c>
      <c r="B1270" s="404"/>
      <c r="C1270" s="406"/>
      <c r="D1270" s="406"/>
      <c r="E1270" s="406"/>
      <c r="F1270" s="406"/>
      <c r="G1270" s="350"/>
    </row>
    <row r="1271" spans="1:7" x14ac:dyDescent="0.3">
      <c r="A1271" s="405">
        <f t="shared" ca="1" si="20"/>
        <v>0</v>
      </c>
      <c r="B1271" s="404"/>
      <c r="C1271" s="406"/>
      <c r="D1271" s="406"/>
      <c r="E1271" s="406"/>
      <c r="F1271" s="406"/>
      <c r="G1271" s="350"/>
    </row>
    <row r="1272" spans="1:7" x14ac:dyDescent="0.3">
      <c r="A1272" s="405">
        <f t="shared" ca="1" si="20"/>
        <v>0</v>
      </c>
      <c r="B1272" s="404"/>
      <c r="C1272" s="406"/>
      <c r="D1272" s="406"/>
      <c r="E1272" s="406"/>
      <c r="F1272" s="406"/>
      <c r="G1272" s="350"/>
    </row>
    <row r="1273" spans="1:7" x14ac:dyDescent="0.3">
      <c r="A1273" s="405">
        <f t="shared" ref="A1273:A1336" ca="1" si="21">OFFSET($C1273,0,$B$4-1)</f>
        <v>0</v>
      </c>
      <c r="B1273" s="404"/>
      <c r="C1273" s="406"/>
      <c r="D1273" s="406"/>
      <c r="E1273" s="406"/>
      <c r="F1273" s="406"/>
      <c r="G1273" s="350"/>
    </row>
    <row r="1274" spans="1:7" x14ac:dyDescent="0.3">
      <c r="A1274" s="405">
        <f t="shared" ca="1" si="21"/>
        <v>0</v>
      </c>
      <c r="B1274" s="404"/>
      <c r="C1274" s="406"/>
      <c r="D1274" s="406"/>
      <c r="E1274" s="406"/>
      <c r="F1274" s="406"/>
      <c r="G1274" s="350"/>
    </row>
    <row r="1275" spans="1:7" x14ac:dyDescent="0.3">
      <c r="A1275" s="405">
        <f t="shared" ca="1" si="21"/>
        <v>0</v>
      </c>
      <c r="B1275" s="404"/>
      <c r="C1275" s="406"/>
      <c r="D1275" s="406"/>
      <c r="E1275" s="406"/>
      <c r="F1275" s="406"/>
      <c r="G1275" s="350"/>
    </row>
    <row r="1276" spans="1:7" x14ac:dyDescent="0.3">
      <c r="A1276" s="405">
        <f t="shared" ca="1" si="21"/>
        <v>0</v>
      </c>
      <c r="B1276" s="404"/>
      <c r="C1276" s="406"/>
      <c r="D1276" s="406"/>
      <c r="E1276" s="406"/>
      <c r="F1276" s="406"/>
      <c r="G1276" s="350"/>
    </row>
    <row r="1277" spans="1:7" x14ac:dyDescent="0.3">
      <c r="A1277" s="405">
        <f t="shared" ca="1" si="21"/>
        <v>0</v>
      </c>
      <c r="B1277" s="404"/>
      <c r="C1277" s="406"/>
      <c r="D1277" s="406"/>
      <c r="E1277" s="406"/>
      <c r="F1277" s="406"/>
      <c r="G1277" s="350"/>
    </row>
    <row r="1278" spans="1:7" x14ac:dyDescent="0.3">
      <c r="A1278" s="405">
        <f t="shared" ca="1" si="21"/>
        <v>0</v>
      </c>
      <c r="B1278" s="404"/>
      <c r="C1278" s="406"/>
      <c r="D1278" s="406"/>
      <c r="E1278" s="406"/>
      <c r="F1278" s="406"/>
      <c r="G1278" s="350"/>
    </row>
    <row r="1279" spans="1:7" x14ac:dyDescent="0.3">
      <c r="A1279" s="405">
        <f t="shared" ca="1" si="21"/>
        <v>0</v>
      </c>
      <c r="B1279" s="404"/>
      <c r="C1279" s="406"/>
      <c r="D1279" s="406"/>
      <c r="E1279" s="406"/>
      <c r="F1279" s="406"/>
      <c r="G1279" s="350"/>
    </row>
    <row r="1280" spans="1:7" x14ac:dyDescent="0.3">
      <c r="A1280" s="405">
        <f t="shared" ca="1" si="21"/>
        <v>0</v>
      </c>
      <c r="B1280" s="404"/>
      <c r="C1280" s="406"/>
      <c r="D1280" s="406"/>
      <c r="E1280" s="406"/>
      <c r="F1280" s="406"/>
      <c r="G1280" s="350"/>
    </row>
    <row r="1281" spans="1:7" x14ac:dyDescent="0.3">
      <c r="A1281" s="405">
        <f t="shared" ca="1" si="21"/>
        <v>0</v>
      </c>
      <c r="B1281" s="404"/>
      <c r="C1281" s="406"/>
      <c r="D1281" s="406"/>
      <c r="E1281" s="406"/>
      <c r="F1281" s="406"/>
      <c r="G1281" s="350"/>
    </row>
    <row r="1282" spans="1:7" x14ac:dyDescent="0.3">
      <c r="A1282" s="405">
        <f t="shared" ca="1" si="21"/>
        <v>0</v>
      </c>
      <c r="B1282" s="404"/>
      <c r="C1282" s="406"/>
      <c r="D1282" s="406"/>
      <c r="E1282" s="406"/>
      <c r="F1282" s="406"/>
      <c r="G1282" s="350"/>
    </row>
    <row r="1283" spans="1:7" x14ac:dyDescent="0.3">
      <c r="A1283" s="405">
        <f t="shared" ca="1" si="21"/>
        <v>0</v>
      </c>
      <c r="B1283" s="404"/>
      <c r="C1283" s="406"/>
      <c r="D1283" s="406"/>
      <c r="E1283" s="406"/>
      <c r="F1283" s="406"/>
      <c r="G1283" s="350"/>
    </row>
    <row r="1284" spans="1:7" x14ac:dyDescent="0.3">
      <c r="A1284" s="405">
        <f t="shared" ca="1" si="21"/>
        <v>0</v>
      </c>
      <c r="B1284" s="404"/>
      <c r="C1284" s="406"/>
      <c r="D1284" s="406"/>
      <c r="E1284" s="406"/>
      <c r="F1284" s="406"/>
      <c r="G1284" s="350"/>
    </row>
    <row r="1285" spans="1:7" x14ac:dyDescent="0.3">
      <c r="A1285" s="405">
        <f t="shared" ca="1" si="21"/>
        <v>0</v>
      </c>
      <c r="B1285" s="404"/>
      <c r="C1285" s="406"/>
      <c r="D1285" s="406"/>
      <c r="E1285" s="406"/>
      <c r="F1285" s="406"/>
      <c r="G1285" s="350"/>
    </row>
    <row r="1286" spans="1:7" x14ac:dyDescent="0.3">
      <c r="A1286" s="405">
        <f t="shared" ca="1" si="21"/>
        <v>0</v>
      </c>
      <c r="B1286" s="404"/>
      <c r="C1286" s="406"/>
      <c r="D1286" s="406"/>
      <c r="E1286" s="406"/>
      <c r="F1286" s="406"/>
      <c r="G1286" s="350"/>
    </row>
    <row r="1287" spans="1:7" x14ac:dyDescent="0.3">
      <c r="A1287" s="405">
        <f t="shared" ca="1" si="21"/>
        <v>0</v>
      </c>
      <c r="B1287" s="404"/>
      <c r="C1287" s="406"/>
      <c r="D1287" s="406"/>
      <c r="E1287" s="406"/>
      <c r="F1287" s="406"/>
      <c r="G1287" s="350"/>
    </row>
    <row r="1288" spans="1:7" x14ac:dyDescent="0.3">
      <c r="A1288" s="405">
        <f t="shared" ca="1" si="21"/>
        <v>0</v>
      </c>
      <c r="B1288" s="404"/>
      <c r="C1288" s="406"/>
      <c r="D1288" s="406"/>
      <c r="E1288" s="406"/>
      <c r="F1288" s="406"/>
      <c r="G1288" s="350"/>
    </row>
    <row r="1289" spans="1:7" x14ac:dyDescent="0.3">
      <c r="A1289" s="405">
        <f t="shared" ca="1" si="21"/>
        <v>0</v>
      </c>
      <c r="B1289" s="404"/>
      <c r="C1289" s="406"/>
      <c r="D1289" s="406"/>
      <c r="E1289" s="406"/>
      <c r="F1289" s="406"/>
      <c r="G1289" s="350"/>
    </row>
    <row r="1290" spans="1:7" x14ac:dyDescent="0.3">
      <c r="A1290" s="405">
        <f t="shared" ca="1" si="21"/>
        <v>0</v>
      </c>
      <c r="B1290" s="404"/>
      <c r="C1290" s="406"/>
      <c r="D1290" s="406"/>
      <c r="E1290" s="406"/>
      <c r="F1290" s="406"/>
      <c r="G1290" s="350"/>
    </row>
    <row r="1291" spans="1:7" x14ac:dyDescent="0.3">
      <c r="A1291" s="405">
        <f t="shared" ca="1" si="21"/>
        <v>0</v>
      </c>
      <c r="B1291" s="404"/>
      <c r="C1291" s="406"/>
      <c r="D1291" s="406"/>
      <c r="E1291" s="406"/>
      <c r="F1291" s="406"/>
      <c r="G1291" s="350"/>
    </row>
    <row r="1292" spans="1:7" x14ac:dyDescent="0.3">
      <c r="A1292" s="405">
        <f t="shared" ca="1" si="21"/>
        <v>0</v>
      </c>
      <c r="B1292" s="404"/>
      <c r="C1292" s="406"/>
      <c r="D1292" s="406"/>
      <c r="E1292" s="406"/>
      <c r="F1292" s="406"/>
      <c r="G1292" s="350"/>
    </row>
    <row r="1293" spans="1:7" x14ac:dyDescent="0.3">
      <c r="A1293" s="405">
        <f t="shared" ca="1" si="21"/>
        <v>0</v>
      </c>
      <c r="B1293" s="404"/>
      <c r="C1293" s="406"/>
      <c r="D1293" s="406"/>
      <c r="E1293" s="406"/>
      <c r="F1293" s="406"/>
      <c r="G1293" s="350"/>
    </row>
    <row r="1294" spans="1:7" x14ac:dyDescent="0.3">
      <c r="A1294" s="405">
        <f t="shared" ca="1" si="21"/>
        <v>0</v>
      </c>
      <c r="B1294" s="404"/>
      <c r="C1294" s="406"/>
      <c r="D1294" s="406"/>
      <c r="E1294" s="406"/>
      <c r="F1294" s="406"/>
      <c r="G1294" s="350"/>
    </row>
    <row r="1295" spans="1:7" x14ac:dyDescent="0.3">
      <c r="A1295" s="405">
        <f t="shared" ca="1" si="21"/>
        <v>0</v>
      </c>
      <c r="B1295" s="404"/>
      <c r="C1295" s="406"/>
      <c r="D1295" s="406"/>
      <c r="E1295" s="406"/>
      <c r="F1295" s="406"/>
      <c r="G1295" s="350"/>
    </row>
    <row r="1296" spans="1:7" x14ac:dyDescent="0.3">
      <c r="A1296" s="405">
        <f t="shared" ca="1" si="21"/>
        <v>0</v>
      </c>
      <c r="B1296" s="404"/>
      <c r="C1296" s="406"/>
      <c r="D1296" s="406"/>
      <c r="E1296" s="406"/>
      <c r="F1296" s="406"/>
      <c r="G1296" s="350"/>
    </row>
    <row r="1297" spans="1:7" x14ac:dyDescent="0.3">
      <c r="A1297" s="405">
        <f t="shared" ca="1" si="21"/>
        <v>0</v>
      </c>
      <c r="B1297" s="404"/>
      <c r="C1297" s="406"/>
      <c r="D1297" s="406"/>
      <c r="E1297" s="406"/>
      <c r="F1297" s="406"/>
      <c r="G1297" s="350"/>
    </row>
    <row r="1298" spans="1:7" x14ac:dyDescent="0.3">
      <c r="A1298" s="405">
        <f t="shared" ca="1" si="21"/>
        <v>0</v>
      </c>
      <c r="B1298" s="404"/>
      <c r="C1298" s="406"/>
      <c r="D1298" s="406"/>
      <c r="E1298" s="406"/>
      <c r="F1298" s="406"/>
      <c r="G1298" s="350"/>
    </row>
    <row r="1299" spans="1:7" x14ac:dyDescent="0.3">
      <c r="A1299" s="405">
        <f t="shared" ca="1" si="21"/>
        <v>0</v>
      </c>
      <c r="B1299" s="404"/>
      <c r="C1299" s="406"/>
      <c r="D1299" s="406"/>
      <c r="E1299" s="406"/>
      <c r="F1299" s="406"/>
      <c r="G1299" s="350"/>
    </row>
    <row r="1300" spans="1:7" x14ac:dyDescent="0.3">
      <c r="A1300" s="405">
        <f t="shared" ca="1" si="21"/>
        <v>0</v>
      </c>
      <c r="B1300" s="404"/>
      <c r="C1300" s="406"/>
      <c r="D1300" s="406"/>
      <c r="E1300" s="406"/>
      <c r="F1300" s="406"/>
      <c r="G1300" s="350"/>
    </row>
    <row r="1301" spans="1:7" x14ac:dyDescent="0.3">
      <c r="A1301" s="405">
        <f t="shared" ca="1" si="21"/>
        <v>0</v>
      </c>
      <c r="B1301" s="404"/>
      <c r="C1301" s="406"/>
      <c r="D1301" s="406"/>
      <c r="E1301" s="406"/>
      <c r="F1301" s="406"/>
      <c r="G1301" s="350"/>
    </row>
    <row r="1302" spans="1:7" x14ac:dyDescent="0.3">
      <c r="A1302" s="405">
        <f t="shared" ca="1" si="21"/>
        <v>0</v>
      </c>
      <c r="B1302" s="404"/>
      <c r="C1302" s="406"/>
      <c r="D1302" s="406"/>
      <c r="E1302" s="406"/>
      <c r="F1302" s="406"/>
      <c r="G1302" s="350"/>
    </row>
    <row r="1303" spans="1:7" x14ac:dyDescent="0.3">
      <c r="A1303" s="405">
        <f t="shared" ca="1" si="21"/>
        <v>0</v>
      </c>
      <c r="B1303" s="404"/>
      <c r="C1303" s="406"/>
      <c r="D1303" s="406"/>
      <c r="E1303" s="406"/>
      <c r="F1303" s="406"/>
      <c r="G1303" s="350"/>
    </row>
    <row r="1304" spans="1:7" x14ac:dyDescent="0.3">
      <c r="A1304" s="405">
        <f t="shared" ca="1" si="21"/>
        <v>0</v>
      </c>
      <c r="B1304" s="404"/>
      <c r="C1304" s="406"/>
      <c r="D1304" s="406"/>
      <c r="E1304" s="406"/>
      <c r="F1304" s="406"/>
      <c r="G1304" s="350"/>
    </row>
    <row r="1305" spans="1:7" x14ac:dyDescent="0.3">
      <c r="A1305" s="405">
        <f t="shared" ca="1" si="21"/>
        <v>0</v>
      </c>
      <c r="B1305" s="404"/>
      <c r="C1305" s="406"/>
      <c r="D1305" s="406"/>
      <c r="E1305" s="406"/>
      <c r="F1305" s="406"/>
      <c r="G1305" s="350"/>
    </row>
    <row r="1306" spans="1:7" x14ac:dyDescent="0.3">
      <c r="A1306" s="405">
        <f t="shared" ca="1" si="21"/>
        <v>0</v>
      </c>
      <c r="B1306" s="404"/>
      <c r="C1306" s="406"/>
      <c r="D1306" s="406"/>
      <c r="E1306" s="406"/>
      <c r="F1306" s="406"/>
      <c r="G1306" s="350"/>
    </row>
    <row r="1307" spans="1:7" x14ac:dyDescent="0.3">
      <c r="A1307" s="405">
        <f t="shared" ca="1" si="21"/>
        <v>0</v>
      </c>
      <c r="B1307" s="404"/>
      <c r="C1307" s="406"/>
      <c r="D1307" s="406"/>
      <c r="E1307" s="406"/>
      <c r="F1307" s="406"/>
      <c r="G1307" s="350"/>
    </row>
    <row r="1308" spans="1:7" x14ac:dyDescent="0.3">
      <c r="A1308" s="405">
        <f t="shared" ca="1" si="21"/>
        <v>0</v>
      </c>
      <c r="B1308" s="404"/>
      <c r="C1308" s="406"/>
      <c r="D1308" s="406"/>
      <c r="E1308" s="406"/>
      <c r="F1308" s="406"/>
      <c r="G1308" s="350"/>
    </row>
    <row r="1309" spans="1:7" x14ac:dyDescent="0.3">
      <c r="A1309" s="405">
        <f t="shared" ca="1" si="21"/>
        <v>0</v>
      </c>
      <c r="B1309" s="404"/>
      <c r="C1309" s="406"/>
      <c r="D1309" s="406"/>
      <c r="E1309" s="406"/>
      <c r="F1309" s="406"/>
      <c r="G1309" s="350"/>
    </row>
    <row r="1310" spans="1:7" x14ac:dyDescent="0.3">
      <c r="A1310" s="405">
        <f t="shared" ca="1" si="21"/>
        <v>0</v>
      </c>
      <c r="B1310" s="404"/>
      <c r="C1310" s="406"/>
      <c r="D1310" s="406"/>
      <c r="E1310" s="406"/>
      <c r="F1310" s="406"/>
      <c r="G1310" s="350"/>
    </row>
    <row r="1311" spans="1:7" x14ac:dyDescent="0.3">
      <c r="A1311" s="405">
        <f t="shared" ca="1" si="21"/>
        <v>0</v>
      </c>
      <c r="B1311" s="404"/>
      <c r="C1311" s="406"/>
      <c r="D1311" s="406"/>
      <c r="E1311" s="406"/>
      <c r="F1311" s="406"/>
      <c r="G1311" s="350"/>
    </row>
    <row r="1312" spans="1:7" x14ac:dyDescent="0.3">
      <c r="A1312" s="405">
        <f t="shared" ca="1" si="21"/>
        <v>0</v>
      </c>
      <c r="B1312" s="404"/>
      <c r="C1312" s="406"/>
      <c r="D1312" s="406"/>
      <c r="E1312" s="406"/>
      <c r="F1312" s="406"/>
      <c r="G1312" s="350"/>
    </row>
    <row r="1313" spans="1:7" x14ac:dyDescent="0.3">
      <c r="A1313" s="405">
        <f t="shared" ca="1" si="21"/>
        <v>0</v>
      </c>
      <c r="B1313" s="404"/>
      <c r="C1313" s="406"/>
      <c r="D1313" s="406"/>
      <c r="E1313" s="406"/>
      <c r="F1313" s="406"/>
      <c r="G1313" s="350"/>
    </row>
    <row r="1314" spans="1:7" x14ac:dyDescent="0.3">
      <c r="A1314" s="405">
        <f t="shared" ca="1" si="21"/>
        <v>0</v>
      </c>
      <c r="B1314" s="404"/>
      <c r="C1314" s="406"/>
      <c r="D1314" s="406"/>
      <c r="E1314" s="406"/>
      <c r="F1314" s="406"/>
      <c r="G1314" s="350"/>
    </row>
    <row r="1315" spans="1:7" x14ac:dyDescent="0.3">
      <c r="A1315" s="405">
        <f t="shared" ca="1" si="21"/>
        <v>0</v>
      </c>
      <c r="B1315" s="404"/>
      <c r="C1315" s="406"/>
      <c r="D1315" s="406"/>
      <c r="E1315" s="406"/>
      <c r="F1315" s="406"/>
      <c r="G1315" s="350"/>
    </row>
    <row r="1316" spans="1:7" x14ac:dyDescent="0.3">
      <c r="A1316" s="405">
        <f t="shared" ca="1" si="21"/>
        <v>0</v>
      </c>
      <c r="B1316" s="404"/>
      <c r="C1316" s="406"/>
      <c r="D1316" s="406"/>
      <c r="E1316" s="406"/>
      <c r="F1316" s="406"/>
      <c r="G1316" s="350"/>
    </row>
    <row r="1317" spans="1:7" x14ac:dyDescent="0.3">
      <c r="A1317" s="405">
        <f t="shared" ca="1" si="21"/>
        <v>0</v>
      </c>
      <c r="B1317" s="404"/>
      <c r="C1317" s="406"/>
      <c r="D1317" s="406"/>
      <c r="E1317" s="406"/>
      <c r="F1317" s="406"/>
      <c r="G1317" s="350"/>
    </row>
    <row r="1318" spans="1:7" x14ac:dyDescent="0.3">
      <c r="A1318" s="405">
        <f t="shared" ca="1" si="21"/>
        <v>0</v>
      </c>
      <c r="B1318" s="404"/>
      <c r="C1318" s="406"/>
      <c r="D1318" s="406"/>
      <c r="E1318" s="406"/>
      <c r="F1318" s="406"/>
      <c r="G1318" s="350"/>
    </row>
    <row r="1319" spans="1:7" x14ac:dyDescent="0.3">
      <c r="A1319" s="405">
        <f t="shared" ca="1" si="21"/>
        <v>0</v>
      </c>
      <c r="B1319" s="404"/>
      <c r="C1319" s="406"/>
      <c r="D1319" s="406"/>
      <c r="E1319" s="406"/>
      <c r="F1319" s="406"/>
      <c r="G1319" s="350"/>
    </row>
    <row r="1320" spans="1:7" x14ac:dyDescent="0.3">
      <c r="A1320" s="405">
        <f t="shared" ca="1" si="21"/>
        <v>0</v>
      </c>
      <c r="B1320" s="404"/>
      <c r="C1320" s="406"/>
      <c r="D1320" s="406"/>
      <c r="E1320" s="406"/>
      <c r="F1320" s="406"/>
      <c r="G1320" s="350"/>
    </row>
    <row r="1321" spans="1:7" x14ac:dyDescent="0.3">
      <c r="A1321" s="405">
        <f t="shared" ca="1" si="21"/>
        <v>0</v>
      </c>
      <c r="B1321" s="404"/>
      <c r="C1321" s="406"/>
      <c r="D1321" s="406"/>
      <c r="E1321" s="406"/>
      <c r="F1321" s="406"/>
      <c r="G1321" s="350"/>
    </row>
    <row r="1322" spans="1:7" x14ac:dyDescent="0.3">
      <c r="A1322" s="405">
        <f t="shared" ca="1" si="21"/>
        <v>0</v>
      </c>
      <c r="B1322" s="404"/>
      <c r="C1322" s="406"/>
      <c r="D1322" s="406"/>
      <c r="E1322" s="406"/>
      <c r="F1322" s="406"/>
      <c r="G1322" s="350"/>
    </row>
    <row r="1323" spans="1:7" x14ac:dyDescent="0.3">
      <c r="A1323" s="405">
        <f t="shared" ca="1" si="21"/>
        <v>0</v>
      </c>
      <c r="B1323" s="404"/>
      <c r="C1323" s="406"/>
      <c r="D1323" s="406"/>
      <c r="E1323" s="406"/>
      <c r="F1323" s="406"/>
      <c r="G1323" s="350"/>
    </row>
    <row r="1324" spans="1:7" x14ac:dyDescent="0.3">
      <c r="A1324" s="405">
        <f t="shared" ca="1" si="21"/>
        <v>0</v>
      </c>
      <c r="B1324" s="404"/>
      <c r="C1324" s="406"/>
      <c r="D1324" s="406"/>
      <c r="E1324" s="406"/>
      <c r="F1324" s="406"/>
      <c r="G1324" s="350"/>
    </row>
    <row r="1325" spans="1:7" x14ac:dyDescent="0.3">
      <c r="A1325" s="405">
        <f t="shared" ca="1" si="21"/>
        <v>0</v>
      </c>
      <c r="B1325" s="404"/>
      <c r="C1325" s="406"/>
      <c r="D1325" s="406"/>
      <c r="E1325" s="406"/>
      <c r="F1325" s="406"/>
      <c r="G1325" s="350"/>
    </row>
    <row r="1326" spans="1:7" x14ac:dyDescent="0.3">
      <c r="A1326" s="405">
        <f t="shared" ca="1" si="21"/>
        <v>0</v>
      </c>
      <c r="B1326" s="404"/>
      <c r="C1326" s="406"/>
      <c r="D1326" s="406"/>
      <c r="E1326" s="406"/>
      <c r="F1326" s="406"/>
      <c r="G1326" s="350"/>
    </row>
    <row r="1327" spans="1:7" x14ac:dyDescent="0.3">
      <c r="A1327" s="405">
        <f t="shared" ca="1" si="21"/>
        <v>0</v>
      </c>
      <c r="B1327" s="404"/>
      <c r="C1327" s="406"/>
      <c r="D1327" s="406"/>
      <c r="E1327" s="406"/>
      <c r="F1327" s="406"/>
      <c r="G1327" s="350"/>
    </row>
    <row r="1328" spans="1:7" x14ac:dyDescent="0.3">
      <c r="A1328" s="405">
        <f t="shared" ca="1" si="21"/>
        <v>0</v>
      </c>
      <c r="B1328" s="404"/>
      <c r="C1328" s="406"/>
      <c r="D1328" s="406"/>
      <c r="E1328" s="406"/>
      <c r="F1328" s="406"/>
      <c r="G1328" s="350"/>
    </row>
    <row r="1329" spans="1:7" x14ac:dyDescent="0.3">
      <c r="A1329" s="405">
        <f t="shared" ca="1" si="21"/>
        <v>0</v>
      </c>
      <c r="B1329" s="404"/>
      <c r="C1329" s="406"/>
      <c r="D1329" s="406"/>
      <c r="E1329" s="406"/>
      <c r="F1329" s="406"/>
      <c r="G1329" s="350"/>
    </row>
    <row r="1330" spans="1:7" x14ac:dyDescent="0.3">
      <c r="A1330" s="405">
        <f t="shared" ca="1" si="21"/>
        <v>0</v>
      </c>
      <c r="B1330" s="404"/>
      <c r="C1330" s="406"/>
      <c r="D1330" s="406"/>
      <c r="E1330" s="406"/>
      <c r="F1330" s="406"/>
      <c r="G1330" s="350"/>
    </row>
    <row r="1331" spans="1:7" x14ac:dyDescent="0.3">
      <c r="A1331" s="405">
        <f t="shared" ca="1" si="21"/>
        <v>0</v>
      </c>
      <c r="B1331" s="404"/>
      <c r="C1331" s="406"/>
      <c r="D1331" s="406"/>
      <c r="E1331" s="406"/>
      <c r="F1331" s="406"/>
      <c r="G1331" s="350"/>
    </row>
    <row r="1332" spans="1:7" x14ac:dyDescent="0.3">
      <c r="A1332" s="405">
        <f t="shared" ca="1" si="21"/>
        <v>0</v>
      </c>
      <c r="B1332" s="404"/>
      <c r="C1332" s="406"/>
      <c r="D1332" s="406"/>
      <c r="E1332" s="406"/>
      <c r="F1332" s="406"/>
      <c r="G1332" s="350"/>
    </row>
    <row r="1333" spans="1:7" x14ac:dyDescent="0.3">
      <c r="A1333" s="405">
        <f t="shared" ca="1" si="21"/>
        <v>0</v>
      </c>
      <c r="B1333" s="404"/>
      <c r="C1333" s="406"/>
      <c r="D1333" s="406"/>
      <c r="E1333" s="406"/>
      <c r="F1333" s="406"/>
      <c r="G1333" s="350"/>
    </row>
    <row r="1334" spans="1:7" x14ac:dyDescent="0.3">
      <c r="A1334" s="405">
        <f t="shared" ca="1" si="21"/>
        <v>0</v>
      </c>
      <c r="B1334" s="404"/>
      <c r="C1334" s="406"/>
      <c r="D1334" s="406"/>
      <c r="E1334" s="406"/>
      <c r="F1334" s="406"/>
      <c r="G1334" s="350"/>
    </row>
    <row r="1335" spans="1:7" x14ac:dyDescent="0.3">
      <c r="A1335" s="405">
        <f t="shared" ca="1" si="21"/>
        <v>0</v>
      </c>
      <c r="B1335" s="404"/>
      <c r="C1335" s="406"/>
      <c r="D1335" s="406"/>
      <c r="E1335" s="406"/>
      <c r="F1335" s="406"/>
      <c r="G1335" s="350"/>
    </row>
    <row r="1336" spans="1:7" x14ac:dyDescent="0.3">
      <c r="A1336" s="405">
        <f t="shared" ca="1" si="21"/>
        <v>0</v>
      </c>
      <c r="B1336" s="404"/>
      <c r="C1336" s="406"/>
      <c r="D1336" s="406"/>
      <c r="E1336" s="406"/>
      <c r="F1336" s="406"/>
      <c r="G1336" s="350"/>
    </row>
    <row r="1337" spans="1:7" x14ac:dyDescent="0.3">
      <c r="A1337" s="405">
        <f t="shared" ref="A1337:A1400" ca="1" si="22">OFFSET($C1337,0,$B$4-1)</f>
        <v>0</v>
      </c>
      <c r="B1337" s="404"/>
      <c r="C1337" s="406"/>
      <c r="D1337" s="406"/>
      <c r="E1337" s="406"/>
      <c r="F1337" s="406"/>
      <c r="G1337" s="350"/>
    </row>
    <row r="1338" spans="1:7" x14ac:dyDescent="0.3">
      <c r="A1338" s="405">
        <f t="shared" ca="1" si="22"/>
        <v>0</v>
      </c>
      <c r="B1338" s="404"/>
      <c r="C1338" s="406"/>
      <c r="D1338" s="406"/>
      <c r="E1338" s="406"/>
      <c r="F1338" s="406"/>
      <c r="G1338" s="350"/>
    </row>
    <row r="1339" spans="1:7" x14ac:dyDescent="0.3">
      <c r="A1339" s="405">
        <f t="shared" ca="1" si="22"/>
        <v>0</v>
      </c>
      <c r="B1339" s="404"/>
      <c r="C1339" s="406"/>
      <c r="D1339" s="406"/>
      <c r="E1339" s="406"/>
      <c r="F1339" s="406"/>
      <c r="G1339" s="350"/>
    </row>
    <row r="1340" spans="1:7" x14ac:dyDescent="0.3">
      <c r="A1340" s="405">
        <f t="shared" ca="1" si="22"/>
        <v>0</v>
      </c>
      <c r="B1340" s="404"/>
      <c r="C1340" s="406"/>
      <c r="D1340" s="406"/>
      <c r="E1340" s="406"/>
      <c r="F1340" s="406"/>
      <c r="G1340" s="350"/>
    </row>
    <row r="1341" spans="1:7" x14ac:dyDescent="0.3">
      <c r="A1341" s="405">
        <f t="shared" ca="1" si="22"/>
        <v>0</v>
      </c>
      <c r="B1341" s="404"/>
      <c r="C1341" s="406"/>
      <c r="D1341" s="406"/>
      <c r="E1341" s="406"/>
      <c r="F1341" s="406"/>
      <c r="G1341" s="350"/>
    </row>
    <row r="1342" spans="1:7" x14ac:dyDescent="0.3">
      <c r="A1342" s="405">
        <f t="shared" ca="1" si="22"/>
        <v>0</v>
      </c>
      <c r="B1342" s="404"/>
      <c r="C1342" s="406"/>
      <c r="D1342" s="406"/>
      <c r="E1342" s="406"/>
      <c r="F1342" s="406"/>
      <c r="G1342" s="350"/>
    </row>
    <row r="1343" spans="1:7" x14ac:dyDescent="0.3">
      <c r="A1343" s="405">
        <f t="shared" ca="1" si="22"/>
        <v>0</v>
      </c>
      <c r="B1343" s="404"/>
      <c r="C1343" s="406"/>
      <c r="D1343" s="406"/>
      <c r="E1343" s="406"/>
      <c r="F1343" s="406"/>
      <c r="G1343" s="350"/>
    </row>
    <row r="1344" spans="1:7" x14ac:dyDescent="0.3">
      <c r="A1344" s="405">
        <f t="shared" ca="1" si="22"/>
        <v>0</v>
      </c>
      <c r="B1344" s="404"/>
      <c r="C1344" s="406"/>
      <c r="D1344" s="406"/>
      <c r="E1344" s="406"/>
      <c r="F1344" s="406"/>
      <c r="G1344" s="350"/>
    </row>
    <row r="1345" spans="1:7" x14ac:dyDescent="0.3">
      <c r="A1345" s="405">
        <f t="shared" ca="1" si="22"/>
        <v>0</v>
      </c>
      <c r="B1345" s="404"/>
      <c r="C1345" s="406"/>
      <c r="D1345" s="406"/>
      <c r="E1345" s="406"/>
      <c r="F1345" s="406"/>
      <c r="G1345" s="350"/>
    </row>
    <row r="1346" spans="1:7" x14ac:dyDescent="0.3">
      <c r="A1346" s="405">
        <f t="shared" ca="1" si="22"/>
        <v>0</v>
      </c>
      <c r="B1346" s="404"/>
      <c r="C1346" s="406"/>
      <c r="D1346" s="406"/>
      <c r="E1346" s="406"/>
      <c r="F1346" s="406"/>
      <c r="G1346" s="350"/>
    </row>
    <row r="1347" spans="1:7" x14ac:dyDescent="0.3">
      <c r="A1347" s="405">
        <f t="shared" ca="1" si="22"/>
        <v>0</v>
      </c>
      <c r="B1347" s="404"/>
      <c r="C1347" s="406"/>
      <c r="D1347" s="406"/>
      <c r="E1347" s="406"/>
      <c r="F1347" s="406"/>
      <c r="G1347" s="350"/>
    </row>
    <row r="1348" spans="1:7" x14ac:dyDescent="0.3">
      <c r="A1348" s="405">
        <f t="shared" ca="1" si="22"/>
        <v>0</v>
      </c>
      <c r="B1348" s="404"/>
      <c r="C1348" s="406"/>
      <c r="D1348" s="406"/>
      <c r="E1348" s="406"/>
      <c r="F1348" s="406"/>
      <c r="G1348" s="350"/>
    </row>
    <row r="1349" spans="1:7" x14ac:dyDescent="0.3">
      <c r="A1349" s="405">
        <f t="shared" ca="1" si="22"/>
        <v>0</v>
      </c>
      <c r="B1349" s="404"/>
      <c r="C1349" s="406"/>
      <c r="D1349" s="406"/>
      <c r="E1349" s="406"/>
      <c r="F1349" s="406"/>
      <c r="G1349" s="350"/>
    </row>
    <row r="1350" spans="1:7" x14ac:dyDescent="0.3">
      <c r="A1350" s="405">
        <f t="shared" ca="1" si="22"/>
        <v>0</v>
      </c>
      <c r="B1350" s="404"/>
      <c r="C1350" s="406"/>
      <c r="D1350" s="406"/>
      <c r="E1350" s="406"/>
      <c r="F1350" s="406"/>
      <c r="G1350" s="350"/>
    </row>
    <row r="1351" spans="1:7" x14ac:dyDescent="0.3">
      <c r="A1351" s="405">
        <f t="shared" ca="1" si="22"/>
        <v>0</v>
      </c>
      <c r="B1351" s="404"/>
      <c r="C1351" s="406"/>
      <c r="D1351" s="406"/>
      <c r="E1351" s="406"/>
      <c r="F1351" s="406"/>
      <c r="G1351" s="350"/>
    </row>
    <row r="1352" spans="1:7" x14ac:dyDescent="0.3">
      <c r="A1352" s="405">
        <f t="shared" ca="1" si="22"/>
        <v>0</v>
      </c>
      <c r="B1352" s="404"/>
      <c r="C1352" s="406"/>
      <c r="D1352" s="406"/>
      <c r="E1352" s="406"/>
      <c r="F1352" s="406"/>
      <c r="G1352" s="350"/>
    </row>
    <row r="1353" spans="1:7" x14ac:dyDescent="0.3">
      <c r="A1353" s="405">
        <f t="shared" ca="1" si="22"/>
        <v>0</v>
      </c>
      <c r="B1353" s="404"/>
      <c r="C1353" s="406"/>
      <c r="D1353" s="406"/>
      <c r="E1353" s="406"/>
      <c r="F1353" s="406"/>
      <c r="G1353" s="350"/>
    </row>
    <row r="1354" spans="1:7" x14ac:dyDescent="0.3">
      <c r="A1354" s="405">
        <f t="shared" ca="1" si="22"/>
        <v>0</v>
      </c>
      <c r="B1354" s="404"/>
      <c r="C1354" s="406"/>
      <c r="D1354" s="406"/>
      <c r="E1354" s="406"/>
      <c r="F1354" s="406"/>
      <c r="G1354" s="350"/>
    </row>
    <row r="1355" spans="1:7" x14ac:dyDescent="0.3">
      <c r="A1355" s="405">
        <f t="shared" ca="1" si="22"/>
        <v>0</v>
      </c>
      <c r="B1355" s="404"/>
      <c r="C1355" s="406"/>
      <c r="D1355" s="406"/>
      <c r="E1355" s="406"/>
      <c r="F1355" s="406"/>
      <c r="G1355" s="350"/>
    </row>
    <row r="1356" spans="1:7" x14ac:dyDescent="0.3">
      <c r="A1356" s="405">
        <f t="shared" ca="1" si="22"/>
        <v>0</v>
      </c>
      <c r="B1356" s="404"/>
      <c r="C1356" s="406"/>
      <c r="D1356" s="406"/>
      <c r="E1356" s="406"/>
      <c r="F1356" s="406"/>
      <c r="G1356" s="350"/>
    </row>
    <row r="1357" spans="1:7" x14ac:dyDescent="0.3">
      <c r="A1357" s="405">
        <f t="shared" ca="1" si="22"/>
        <v>0</v>
      </c>
      <c r="B1357" s="404"/>
      <c r="C1357" s="406"/>
      <c r="D1357" s="406"/>
      <c r="E1357" s="406"/>
      <c r="F1357" s="406"/>
      <c r="G1357" s="350"/>
    </row>
    <row r="1358" spans="1:7" x14ac:dyDescent="0.3">
      <c r="A1358" s="405">
        <f t="shared" ca="1" si="22"/>
        <v>0</v>
      </c>
      <c r="B1358" s="404"/>
      <c r="C1358" s="406"/>
      <c r="D1358" s="406"/>
      <c r="E1358" s="406"/>
      <c r="F1358" s="406"/>
      <c r="G1358" s="350"/>
    </row>
    <row r="1359" spans="1:7" x14ac:dyDescent="0.3">
      <c r="A1359" s="405">
        <f t="shared" ca="1" si="22"/>
        <v>0</v>
      </c>
      <c r="B1359" s="404"/>
      <c r="C1359" s="406"/>
      <c r="D1359" s="406"/>
      <c r="E1359" s="406"/>
      <c r="F1359" s="406"/>
      <c r="G1359" s="350"/>
    </row>
    <row r="1360" spans="1:7" x14ac:dyDescent="0.3">
      <c r="A1360" s="405">
        <f t="shared" ca="1" si="22"/>
        <v>0</v>
      </c>
      <c r="B1360" s="404"/>
      <c r="C1360" s="406"/>
      <c r="D1360" s="406"/>
      <c r="E1360" s="406"/>
      <c r="F1360" s="406"/>
      <c r="G1360" s="350"/>
    </row>
    <row r="1361" spans="1:7" x14ac:dyDescent="0.3">
      <c r="A1361" s="405">
        <f t="shared" ca="1" si="22"/>
        <v>0</v>
      </c>
      <c r="B1361" s="404"/>
      <c r="C1361" s="406"/>
      <c r="D1361" s="406"/>
      <c r="E1361" s="406"/>
      <c r="F1361" s="406"/>
      <c r="G1361" s="350"/>
    </row>
    <row r="1362" spans="1:7" x14ac:dyDescent="0.3">
      <c r="A1362" s="405">
        <f t="shared" ca="1" si="22"/>
        <v>0</v>
      </c>
      <c r="B1362" s="404"/>
      <c r="C1362" s="406"/>
      <c r="D1362" s="406"/>
      <c r="E1362" s="406"/>
      <c r="F1362" s="406"/>
      <c r="G1362" s="350"/>
    </row>
    <row r="1363" spans="1:7" x14ac:dyDescent="0.3">
      <c r="A1363" s="405">
        <f t="shared" ca="1" si="22"/>
        <v>0</v>
      </c>
      <c r="B1363" s="404"/>
      <c r="C1363" s="406"/>
      <c r="D1363" s="406"/>
      <c r="E1363" s="406"/>
      <c r="F1363" s="406"/>
      <c r="G1363" s="350"/>
    </row>
    <row r="1364" spans="1:7" x14ac:dyDescent="0.3">
      <c r="A1364" s="405">
        <f t="shared" ca="1" si="22"/>
        <v>0</v>
      </c>
      <c r="B1364" s="404"/>
      <c r="C1364" s="406"/>
      <c r="D1364" s="406"/>
      <c r="E1364" s="406"/>
      <c r="F1364" s="406"/>
      <c r="G1364" s="350"/>
    </row>
    <row r="1365" spans="1:7" x14ac:dyDescent="0.3">
      <c r="A1365" s="405">
        <f t="shared" ca="1" si="22"/>
        <v>0</v>
      </c>
      <c r="B1365" s="404"/>
      <c r="C1365" s="406"/>
      <c r="D1365" s="406"/>
      <c r="E1365" s="406"/>
      <c r="F1365" s="406"/>
      <c r="G1365" s="350"/>
    </row>
    <row r="1366" spans="1:7" x14ac:dyDescent="0.3">
      <c r="A1366" s="405">
        <f t="shared" ca="1" si="22"/>
        <v>0</v>
      </c>
      <c r="B1366" s="404"/>
      <c r="C1366" s="406"/>
      <c r="D1366" s="406"/>
      <c r="E1366" s="406"/>
      <c r="F1366" s="406"/>
      <c r="G1366" s="350"/>
    </row>
    <row r="1367" spans="1:7" x14ac:dyDescent="0.3">
      <c r="A1367" s="405">
        <f t="shared" ca="1" si="22"/>
        <v>0</v>
      </c>
      <c r="B1367" s="404"/>
      <c r="C1367" s="406"/>
      <c r="D1367" s="406"/>
      <c r="E1367" s="406"/>
      <c r="F1367" s="406"/>
      <c r="G1367" s="350"/>
    </row>
    <row r="1368" spans="1:7" x14ac:dyDescent="0.3">
      <c r="A1368" s="405">
        <f t="shared" ca="1" si="22"/>
        <v>0</v>
      </c>
      <c r="B1368" s="404"/>
      <c r="C1368" s="406"/>
      <c r="D1368" s="406"/>
      <c r="E1368" s="406"/>
      <c r="F1368" s="406"/>
      <c r="G1368" s="350"/>
    </row>
    <row r="1369" spans="1:7" x14ac:dyDescent="0.3">
      <c r="A1369" s="405">
        <f t="shared" ca="1" si="22"/>
        <v>0</v>
      </c>
      <c r="B1369" s="404"/>
      <c r="C1369" s="406"/>
      <c r="D1369" s="406"/>
      <c r="E1369" s="406"/>
      <c r="F1369" s="406"/>
      <c r="G1369" s="350"/>
    </row>
    <row r="1370" spans="1:7" x14ac:dyDescent="0.3">
      <c r="A1370" s="405">
        <f t="shared" ca="1" si="22"/>
        <v>0</v>
      </c>
      <c r="B1370" s="404"/>
      <c r="C1370" s="406"/>
      <c r="D1370" s="406"/>
      <c r="E1370" s="406"/>
      <c r="F1370" s="406"/>
      <c r="G1370" s="350"/>
    </row>
    <row r="1371" spans="1:7" x14ac:dyDescent="0.3">
      <c r="A1371" s="405">
        <f t="shared" ca="1" si="22"/>
        <v>0</v>
      </c>
      <c r="B1371" s="404"/>
      <c r="C1371" s="406"/>
      <c r="D1371" s="406"/>
      <c r="E1371" s="406"/>
      <c r="F1371" s="406"/>
      <c r="G1371" s="350"/>
    </row>
    <row r="1372" spans="1:7" x14ac:dyDescent="0.3">
      <c r="A1372" s="405">
        <f t="shared" ca="1" si="22"/>
        <v>0</v>
      </c>
      <c r="B1372" s="404"/>
      <c r="C1372" s="406"/>
      <c r="D1372" s="406"/>
      <c r="E1372" s="406"/>
      <c r="F1372" s="406"/>
      <c r="G1372" s="350"/>
    </row>
    <row r="1373" spans="1:7" x14ac:dyDescent="0.3">
      <c r="A1373" s="405">
        <f t="shared" ca="1" si="22"/>
        <v>0</v>
      </c>
      <c r="B1373" s="404"/>
      <c r="C1373" s="406"/>
      <c r="D1373" s="406"/>
      <c r="E1373" s="406"/>
      <c r="F1373" s="406"/>
      <c r="G1373" s="350"/>
    </row>
    <row r="1374" spans="1:7" x14ac:dyDescent="0.3">
      <c r="A1374" s="405">
        <f t="shared" ca="1" si="22"/>
        <v>0</v>
      </c>
      <c r="B1374" s="404"/>
      <c r="C1374" s="406"/>
      <c r="D1374" s="406"/>
      <c r="E1374" s="406"/>
      <c r="F1374" s="406"/>
      <c r="G1374" s="350"/>
    </row>
    <row r="1375" spans="1:7" x14ac:dyDescent="0.3">
      <c r="A1375" s="405">
        <f t="shared" ca="1" si="22"/>
        <v>0</v>
      </c>
      <c r="B1375" s="404"/>
      <c r="C1375" s="406"/>
      <c r="D1375" s="406"/>
      <c r="E1375" s="406"/>
      <c r="F1375" s="406"/>
      <c r="G1375" s="350"/>
    </row>
    <row r="1376" spans="1:7" x14ac:dyDescent="0.3">
      <c r="A1376" s="405">
        <f t="shared" ca="1" si="22"/>
        <v>0</v>
      </c>
      <c r="B1376" s="404"/>
      <c r="C1376" s="406"/>
      <c r="D1376" s="406"/>
      <c r="E1376" s="406"/>
      <c r="F1376" s="406"/>
      <c r="G1376" s="350"/>
    </row>
    <row r="1377" spans="1:7" x14ac:dyDescent="0.3">
      <c r="A1377" s="405">
        <f t="shared" ca="1" si="22"/>
        <v>0</v>
      </c>
      <c r="B1377" s="404"/>
      <c r="C1377" s="406"/>
      <c r="D1377" s="406"/>
      <c r="E1377" s="406"/>
      <c r="F1377" s="406"/>
      <c r="G1377" s="350"/>
    </row>
    <row r="1378" spans="1:7" x14ac:dyDescent="0.3">
      <c r="A1378" s="405">
        <f t="shared" ca="1" si="22"/>
        <v>0</v>
      </c>
      <c r="B1378" s="404"/>
      <c r="C1378" s="406"/>
      <c r="D1378" s="406"/>
      <c r="E1378" s="406"/>
      <c r="F1378" s="406"/>
      <c r="G1378" s="350"/>
    </row>
    <row r="1379" spans="1:7" x14ac:dyDescent="0.3">
      <c r="A1379" s="405">
        <f t="shared" ca="1" si="22"/>
        <v>0</v>
      </c>
      <c r="B1379" s="404"/>
      <c r="C1379" s="406"/>
      <c r="D1379" s="406"/>
      <c r="E1379" s="406"/>
      <c r="F1379" s="406"/>
      <c r="G1379" s="350"/>
    </row>
    <row r="1380" spans="1:7" x14ac:dyDescent="0.3">
      <c r="A1380" s="405">
        <f t="shared" ca="1" si="22"/>
        <v>0</v>
      </c>
      <c r="B1380" s="404"/>
      <c r="C1380" s="406"/>
      <c r="D1380" s="406"/>
      <c r="E1380" s="406"/>
      <c r="F1380" s="406"/>
      <c r="G1380" s="350"/>
    </row>
    <row r="1381" spans="1:7" x14ac:dyDescent="0.3">
      <c r="A1381" s="405">
        <f t="shared" ca="1" si="22"/>
        <v>0</v>
      </c>
      <c r="B1381" s="404"/>
      <c r="C1381" s="406"/>
      <c r="D1381" s="406"/>
      <c r="E1381" s="406"/>
      <c r="F1381" s="406"/>
      <c r="G1381" s="350"/>
    </row>
    <row r="1382" spans="1:7" x14ac:dyDescent="0.3">
      <c r="A1382" s="405">
        <f t="shared" ca="1" si="22"/>
        <v>0</v>
      </c>
      <c r="B1382" s="404"/>
      <c r="C1382" s="406"/>
      <c r="D1382" s="406"/>
      <c r="E1382" s="406"/>
      <c r="F1382" s="406"/>
      <c r="G1382" s="350"/>
    </row>
    <row r="1383" spans="1:7" x14ac:dyDescent="0.3">
      <c r="A1383" s="405">
        <f t="shared" ca="1" si="22"/>
        <v>0</v>
      </c>
      <c r="B1383" s="404"/>
      <c r="C1383" s="406"/>
      <c r="D1383" s="406"/>
      <c r="E1383" s="406"/>
      <c r="F1383" s="406"/>
      <c r="G1383" s="350"/>
    </row>
    <row r="1384" spans="1:7" x14ac:dyDescent="0.3">
      <c r="A1384" s="405">
        <f t="shared" ca="1" si="22"/>
        <v>0</v>
      </c>
      <c r="B1384" s="404"/>
      <c r="C1384" s="406"/>
      <c r="D1384" s="406"/>
      <c r="E1384" s="406"/>
      <c r="F1384" s="406"/>
      <c r="G1384" s="350"/>
    </row>
    <row r="1385" spans="1:7" x14ac:dyDescent="0.3">
      <c r="A1385" s="405">
        <f t="shared" ca="1" si="22"/>
        <v>0</v>
      </c>
      <c r="B1385" s="404"/>
      <c r="C1385" s="406"/>
      <c r="D1385" s="406"/>
      <c r="E1385" s="406"/>
      <c r="F1385" s="406"/>
      <c r="G1385" s="350"/>
    </row>
    <row r="1386" spans="1:7" x14ac:dyDescent="0.3">
      <c r="A1386" s="405">
        <f t="shared" ca="1" si="22"/>
        <v>0</v>
      </c>
      <c r="B1386" s="404"/>
      <c r="C1386" s="406"/>
      <c r="D1386" s="406"/>
      <c r="E1386" s="406"/>
      <c r="F1386" s="406"/>
      <c r="G1386" s="350"/>
    </row>
    <row r="1387" spans="1:7" x14ac:dyDescent="0.3">
      <c r="A1387" s="405">
        <f t="shared" ca="1" si="22"/>
        <v>0</v>
      </c>
      <c r="B1387" s="404"/>
      <c r="C1387" s="406"/>
      <c r="D1387" s="406"/>
      <c r="E1387" s="406"/>
      <c r="F1387" s="406"/>
      <c r="G1387" s="350"/>
    </row>
    <row r="1388" spans="1:7" x14ac:dyDescent="0.3">
      <c r="A1388" s="405">
        <f t="shared" ca="1" si="22"/>
        <v>0</v>
      </c>
      <c r="B1388" s="404"/>
      <c r="C1388" s="406"/>
      <c r="D1388" s="406"/>
      <c r="E1388" s="406"/>
      <c r="F1388" s="406"/>
      <c r="G1388" s="350"/>
    </row>
    <row r="1389" spans="1:7" x14ac:dyDescent="0.3">
      <c r="A1389" s="405">
        <f t="shared" ca="1" si="22"/>
        <v>0</v>
      </c>
      <c r="B1389" s="404"/>
      <c r="C1389" s="406"/>
      <c r="D1389" s="406"/>
      <c r="E1389" s="406"/>
      <c r="F1389" s="406"/>
      <c r="G1389" s="350"/>
    </row>
    <row r="1390" spans="1:7" x14ac:dyDescent="0.3">
      <c r="A1390" s="405">
        <f t="shared" ca="1" si="22"/>
        <v>0</v>
      </c>
      <c r="B1390" s="404"/>
      <c r="C1390" s="406"/>
      <c r="D1390" s="406"/>
      <c r="E1390" s="406"/>
      <c r="F1390" s="406"/>
      <c r="G1390" s="350"/>
    </row>
    <row r="1391" spans="1:7" x14ac:dyDescent="0.3">
      <c r="A1391" s="405">
        <f t="shared" ca="1" si="22"/>
        <v>0</v>
      </c>
      <c r="B1391" s="404"/>
      <c r="C1391" s="406"/>
      <c r="D1391" s="406"/>
      <c r="E1391" s="406"/>
      <c r="F1391" s="406"/>
      <c r="G1391" s="350"/>
    </row>
    <row r="1392" spans="1:7" x14ac:dyDescent="0.3">
      <c r="A1392" s="405">
        <f t="shared" ca="1" si="22"/>
        <v>0</v>
      </c>
      <c r="B1392" s="404"/>
      <c r="C1392" s="406"/>
      <c r="D1392" s="406"/>
      <c r="E1392" s="406"/>
      <c r="F1392" s="406"/>
      <c r="G1392" s="350"/>
    </row>
    <row r="1393" spans="1:7" x14ac:dyDescent="0.3">
      <c r="A1393" s="405">
        <f t="shared" ca="1" si="22"/>
        <v>0</v>
      </c>
      <c r="B1393" s="404"/>
      <c r="C1393" s="406"/>
      <c r="D1393" s="406"/>
      <c r="E1393" s="406"/>
      <c r="F1393" s="406"/>
      <c r="G1393" s="350"/>
    </row>
    <row r="1394" spans="1:7" x14ac:dyDescent="0.3">
      <c r="A1394" s="405">
        <f t="shared" ca="1" si="22"/>
        <v>0</v>
      </c>
      <c r="B1394" s="404"/>
      <c r="C1394" s="406"/>
      <c r="D1394" s="406"/>
      <c r="E1394" s="406"/>
      <c r="F1394" s="406"/>
      <c r="G1394" s="350"/>
    </row>
    <row r="1395" spans="1:7" x14ac:dyDescent="0.3">
      <c r="A1395" s="405">
        <f t="shared" ca="1" si="22"/>
        <v>0</v>
      </c>
      <c r="B1395" s="404"/>
      <c r="C1395" s="406"/>
      <c r="D1395" s="406"/>
      <c r="E1395" s="406"/>
      <c r="F1395" s="406"/>
      <c r="G1395" s="350"/>
    </row>
    <row r="1396" spans="1:7" x14ac:dyDescent="0.3">
      <c r="A1396" s="405">
        <f t="shared" ca="1" si="22"/>
        <v>0</v>
      </c>
      <c r="B1396" s="404"/>
      <c r="C1396" s="406"/>
      <c r="D1396" s="406"/>
      <c r="E1396" s="406"/>
      <c r="F1396" s="406"/>
      <c r="G1396" s="350"/>
    </row>
    <row r="1397" spans="1:7" x14ac:dyDescent="0.3">
      <c r="A1397" s="405">
        <f t="shared" ca="1" si="22"/>
        <v>0</v>
      </c>
      <c r="B1397" s="404"/>
      <c r="C1397" s="406"/>
      <c r="D1397" s="406"/>
      <c r="E1397" s="406"/>
      <c r="F1397" s="406"/>
      <c r="G1397" s="350"/>
    </row>
    <row r="1398" spans="1:7" x14ac:dyDescent="0.3">
      <c r="A1398" s="405">
        <f t="shared" ca="1" si="22"/>
        <v>0</v>
      </c>
      <c r="B1398" s="404"/>
      <c r="C1398" s="406"/>
      <c r="D1398" s="406"/>
      <c r="E1398" s="406"/>
      <c r="F1398" s="406"/>
      <c r="G1398" s="350"/>
    </row>
    <row r="1399" spans="1:7" x14ac:dyDescent="0.3">
      <c r="A1399" s="405">
        <f t="shared" ca="1" si="22"/>
        <v>0</v>
      </c>
      <c r="B1399" s="404"/>
      <c r="C1399" s="406"/>
      <c r="D1399" s="406"/>
      <c r="E1399" s="406"/>
      <c r="F1399" s="406"/>
      <c r="G1399" s="350"/>
    </row>
    <row r="1400" spans="1:7" x14ac:dyDescent="0.3">
      <c r="A1400" s="405">
        <f t="shared" ca="1" si="22"/>
        <v>0</v>
      </c>
      <c r="B1400" s="404"/>
      <c r="C1400" s="406"/>
      <c r="D1400" s="406"/>
      <c r="E1400" s="406"/>
      <c r="F1400" s="406"/>
      <c r="G1400" s="350"/>
    </row>
    <row r="1401" spans="1:7" x14ac:dyDescent="0.3">
      <c r="A1401" s="405">
        <f t="shared" ref="A1401:A1464" ca="1" si="23">OFFSET($C1401,0,$B$4-1)</f>
        <v>0</v>
      </c>
      <c r="B1401" s="404"/>
      <c r="C1401" s="406"/>
      <c r="D1401" s="406"/>
      <c r="E1401" s="406"/>
      <c r="F1401" s="406"/>
      <c r="G1401" s="350"/>
    </row>
    <row r="1402" spans="1:7" x14ac:dyDescent="0.3">
      <c r="A1402" s="405">
        <f t="shared" ca="1" si="23"/>
        <v>0</v>
      </c>
      <c r="B1402" s="404"/>
      <c r="C1402" s="406"/>
      <c r="D1402" s="406"/>
      <c r="E1402" s="406"/>
      <c r="F1402" s="406"/>
      <c r="G1402" s="350"/>
    </row>
    <row r="1403" spans="1:7" x14ac:dyDescent="0.3">
      <c r="A1403" s="405">
        <f t="shared" ca="1" si="23"/>
        <v>0</v>
      </c>
      <c r="B1403" s="404"/>
      <c r="C1403" s="406"/>
      <c r="D1403" s="406"/>
      <c r="E1403" s="406"/>
      <c r="F1403" s="406"/>
      <c r="G1403" s="350"/>
    </row>
    <row r="1404" spans="1:7" x14ac:dyDescent="0.3">
      <c r="A1404" s="405">
        <f t="shared" ca="1" si="23"/>
        <v>0</v>
      </c>
      <c r="B1404" s="404"/>
      <c r="C1404" s="406"/>
      <c r="D1404" s="406"/>
      <c r="E1404" s="406"/>
      <c r="F1404" s="406"/>
      <c r="G1404" s="350"/>
    </row>
    <row r="1405" spans="1:7" x14ac:dyDescent="0.3">
      <c r="A1405" s="405">
        <f t="shared" ca="1" si="23"/>
        <v>0</v>
      </c>
      <c r="B1405" s="404"/>
      <c r="C1405" s="406"/>
      <c r="D1405" s="406"/>
      <c r="E1405" s="406"/>
      <c r="F1405" s="406"/>
      <c r="G1405" s="350"/>
    </row>
    <row r="1406" spans="1:7" x14ac:dyDescent="0.3">
      <c r="A1406" s="405">
        <f t="shared" ca="1" si="23"/>
        <v>0</v>
      </c>
      <c r="B1406" s="404"/>
      <c r="C1406" s="406"/>
      <c r="D1406" s="406"/>
      <c r="E1406" s="406"/>
      <c r="F1406" s="406"/>
      <c r="G1406" s="350"/>
    </row>
    <row r="1407" spans="1:7" x14ac:dyDescent="0.3">
      <c r="A1407" s="405">
        <f t="shared" ca="1" si="23"/>
        <v>0</v>
      </c>
      <c r="B1407" s="404"/>
      <c r="C1407" s="406"/>
      <c r="D1407" s="406"/>
      <c r="E1407" s="406"/>
      <c r="F1407" s="406"/>
      <c r="G1407" s="350"/>
    </row>
    <row r="1408" spans="1:7" x14ac:dyDescent="0.3">
      <c r="A1408" s="405">
        <f t="shared" ca="1" si="23"/>
        <v>0</v>
      </c>
      <c r="B1408" s="404"/>
      <c r="C1408" s="406"/>
      <c r="D1408" s="406"/>
      <c r="E1408" s="406"/>
      <c r="F1408" s="406"/>
      <c r="G1408" s="350"/>
    </row>
    <row r="1409" spans="1:7" x14ac:dyDescent="0.3">
      <c r="A1409" s="405">
        <f t="shared" ca="1" si="23"/>
        <v>0</v>
      </c>
      <c r="B1409" s="404"/>
      <c r="C1409" s="406"/>
      <c r="D1409" s="406"/>
      <c r="E1409" s="406"/>
      <c r="F1409" s="406"/>
      <c r="G1409" s="350"/>
    </row>
    <row r="1410" spans="1:7" x14ac:dyDescent="0.3">
      <c r="A1410" s="405">
        <f t="shared" ca="1" si="23"/>
        <v>0</v>
      </c>
      <c r="B1410" s="404"/>
      <c r="C1410" s="406"/>
      <c r="D1410" s="406"/>
      <c r="E1410" s="406"/>
      <c r="F1410" s="406"/>
      <c r="G1410" s="350"/>
    </row>
    <row r="1411" spans="1:7" x14ac:dyDescent="0.3">
      <c r="A1411" s="405">
        <f t="shared" ca="1" si="23"/>
        <v>0</v>
      </c>
      <c r="B1411" s="404"/>
      <c r="C1411" s="406"/>
      <c r="D1411" s="406"/>
      <c r="E1411" s="406"/>
      <c r="F1411" s="406"/>
      <c r="G1411" s="350"/>
    </row>
    <row r="1412" spans="1:7" x14ac:dyDescent="0.3">
      <c r="A1412" s="405">
        <f t="shared" ca="1" si="23"/>
        <v>0</v>
      </c>
      <c r="B1412" s="404"/>
      <c r="C1412" s="406"/>
      <c r="D1412" s="406"/>
      <c r="E1412" s="406"/>
      <c r="F1412" s="406"/>
      <c r="G1412" s="350"/>
    </row>
    <row r="1413" spans="1:7" x14ac:dyDescent="0.3">
      <c r="A1413" s="405">
        <f t="shared" ca="1" si="23"/>
        <v>0</v>
      </c>
      <c r="B1413" s="404"/>
      <c r="C1413" s="406"/>
      <c r="D1413" s="406"/>
      <c r="E1413" s="406"/>
      <c r="F1413" s="406"/>
      <c r="G1413" s="350"/>
    </row>
    <row r="1414" spans="1:7" x14ac:dyDescent="0.3">
      <c r="A1414" s="405">
        <f t="shared" ca="1" si="23"/>
        <v>0</v>
      </c>
      <c r="B1414" s="404"/>
      <c r="C1414" s="406"/>
      <c r="D1414" s="406"/>
      <c r="E1414" s="406"/>
      <c r="F1414" s="406"/>
      <c r="G1414" s="350"/>
    </row>
    <row r="1415" spans="1:7" x14ac:dyDescent="0.3">
      <c r="A1415" s="405">
        <f t="shared" ca="1" si="23"/>
        <v>0</v>
      </c>
      <c r="B1415" s="404"/>
      <c r="C1415" s="406"/>
      <c r="D1415" s="406"/>
      <c r="E1415" s="406"/>
      <c r="F1415" s="406"/>
      <c r="G1415" s="350"/>
    </row>
    <row r="1416" spans="1:7" x14ac:dyDescent="0.3">
      <c r="A1416" s="405">
        <f t="shared" ca="1" si="23"/>
        <v>0</v>
      </c>
      <c r="B1416" s="404"/>
      <c r="C1416" s="406"/>
      <c r="D1416" s="406"/>
      <c r="E1416" s="406"/>
      <c r="F1416" s="406"/>
      <c r="G1416" s="350"/>
    </row>
    <row r="1417" spans="1:7" x14ac:dyDescent="0.3">
      <c r="A1417" s="405">
        <f t="shared" ca="1" si="23"/>
        <v>0</v>
      </c>
      <c r="B1417" s="404"/>
      <c r="C1417" s="406"/>
      <c r="D1417" s="406"/>
      <c r="E1417" s="406"/>
      <c r="F1417" s="406"/>
      <c r="G1417" s="350"/>
    </row>
    <row r="1418" spans="1:7" x14ac:dyDescent="0.3">
      <c r="A1418" s="405">
        <f t="shared" ca="1" si="23"/>
        <v>0</v>
      </c>
      <c r="B1418" s="404"/>
      <c r="C1418" s="406"/>
      <c r="D1418" s="406"/>
      <c r="E1418" s="406"/>
      <c r="F1418" s="406"/>
      <c r="G1418" s="350"/>
    </row>
    <row r="1419" spans="1:7" x14ac:dyDescent="0.3">
      <c r="A1419" s="405">
        <f t="shared" ca="1" si="23"/>
        <v>0</v>
      </c>
      <c r="B1419" s="404"/>
      <c r="C1419" s="406"/>
      <c r="D1419" s="406"/>
      <c r="E1419" s="406"/>
      <c r="F1419" s="406"/>
      <c r="G1419" s="350"/>
    </row>
    <row r="1420" spans="1:7" x14ac:dyDescent="0.3">
      <c r="A1420" s="405">
        <f t="shared" ca="1" si="23"/>
        <v>0</v>
      </c>
      <c r="B1420" s="404"/>
      <c r="C1420" s="406"/>
      <c r="D1420" s="406"/>
      <c r="E1420" s="406"/>
      <c r="F1420" s="406"/>
      <c r="G1420" s="350"/>
    </row>
    <row r="1421" spans="1:7" x14ac:dyDescent="0.3">
      <c r="A1421" s="405">
        <f t="shared" ca="1" si="23"/>
        <v>0</v>
      </c>
      <c r="B1421" s="404"/>
      <c r="C1421" s="406"/>
      <c r="D1421" s="406"/>
      <c r="E1421" s="406"/>
      <c r="F1421" s="406"/>
      <c r="G1421" s="350"/>
    </row>
    <row r="1422" spans="1:7" x14ac:dyDescent="0.3">
      <c r="A1422" s="405">
        <f t="shared" ca="1" si="23"/>
        <v>0</v>
      </c>
      <c r="B1422" s="404"/>
      <c r="C1422" s="406"/>
      <c r="D1422" s="406"/>
      <c r="E1422" s="406"/>
      <c r="F1422" s="406"/>
      <c r="G1422" s="350"/>
    </row>
    <row r="1423" spans="1:7" x14ac:dyDescent="0.3">
      <c r="A1423" s="405">
        <f t="shared" ca="1" si="23"/>
        <v>0</v>
      </c>
      <c r="B1423" s="404"/>
      <c r="C1423" s="406"/>
      <c r="D1423" s="406"/>
      <c r="E1423" s="406"/>
      <c r="F1423" s="406"/>
      <c r="G1423" s="350"/>
    </row>
    <row r="1424" spans="1:7" x14ac:dyDescent="0.3">
      <c r="A1424" s="405">
        <f t="shared" ca="1" si="23"/>
        <v>0</v>
      </c>
      <c r="B1424" s="404"/>
      <c r="C1424" s="406"/>
      <c r="D1424" s="406"/>
      <c r="E1424" s="406"/>
      <c r="F1424" s="406"/>
      <c r="G1424" s="350"/>
    </row>
    <row r="1425" spans="1:7" x14ac:dyDescent="0.3">
      <c r="A1425" s="405">
        <f t="shared" ca="1" si="23"/>
        <v>0</v>
      </c>
      <c r="B1425" s="404"/>
      <c r="C1425" s="406"/>
      <c r="D1425" s="406"/>
      <c r="E1425" s="406"/>
      <c r="F1425" s="406"/>
      <c r="G1425" s="350"/>
    </row>
    <row r="1426" spans="1:7" x14ac:dyDescent="0.3">
      <c r="A1426" s="405">
        <f t="shared" ca="1" si="23"/>
        <v>0</v>
      </c>
      <c r="B1426" s="404"/>
      <c r="C1426" s="406"/>
      <c r="D1426" s="406"/>
      <c r="E1426" s="406"/>
      <c r="F1426" s="406"/>
      <c r="G1426" s="350"/>
    </row>
    <row r="1427" spans="1:7" x14ac:dyDescent="0.3">
      <c r="A1427" s="405">
        <f t="shared" ca="1" si="23"/>
        <v>0</v>
      </c>
      <c r="B1427" s="404"/>
      <c r="C1427" s="406"/>
      <c r="D1427" s="406"/>
      <c r="E1427" s="406"/>
      <c r="F1427" s="406"/>
      <c r="G1427" s="350"/>
    </row>
    <row r="1428" spans="1:7" x14ac:dyDescent="0.3">
      <c r="A1428" s="405">
        <f t="shared" ca="1" si="23"/>
        <v>0</v>
      </c>
      <c r="B1428" s="404"/>
      <c r="C1428" s="406"/>
      <c r="D1428" s="406"/>
      <c r="E1428" s="406"/>
      <c r="F1428" s="406"/>
      <c r="G1428" s="350"/>
    </row>
    <row r="1429" spans="1:7" x14ac:dyDescent="0.3">
      <c r="A1429" s="405">
        <f t="shared" ca="1" si="23"/>
        <v>0</v>
      </c>
      <c r="B1429" s="404"/>
      <c r="C1429" s="406"/>
      <c r="D1429" s="406"/>
      <c r="E1429" s="406"/>
      <c r="F1429" s="406"/>
      <c r="G1429" s="350"/>
    </row>
    <row r="1430" spans="1:7" x14ac:dyDescent="0.3">
      <c r="A1430" s="405">
        <f t="shared" ca="1" si="23"/>
        <v>0</v>
      </c>
      <c r="B1430" s="404"/>
      <c r="C1430" s="406"/>
      <c r="D1430" s="406"/>
      <c r="E1430" s="406"/>
      <c r="F1430" s="406"/>
      <c r="G1430" s="350"/>
    </row>
    <row r="1431" spans="1:7" x14ac:dyDescent="0.3">
      <c r="A1431" s="405">
        <f t="shared" ca="1" si="23"/>
        <v>0</v>
      </c>
      <c r="B1431" s="404"/>
      <c r="C1431" s="406"/>
      <c r="D1431" s="406"/>
      <c r="E1431" s="406"/>
      <c r="F1431" s="406"/>
      <c r="G1431" s="350"/>
    </row>
    <row r="1432" spans="1:7" x14ac:dyDescent="0.3">
      <c r="A1432" s="405">
        <f t="shared" ca="1" si="23"/>
        <v>0</v>
      </c>
      <c r="B1432" s="404"/>
      <c r="C1432" s="406"/>
      <c r="D1432" s="406"/>
      <c r="E1432" s="406"/>
      <c r="F1432" s="406"/>
      <c r="G1432" s="350"/>
    </row>
    <row r="1433" spans="1:7" x14ac:dyDescent="0.3">
      <c r="A1433" s="405">
        <f t="shared" ca="1" si="23"/>
        <v>0</v>
      </c>
      <c r="B1433" s="404"/>
      <c r="C1433" s="406"/>
      <c r="D1433" s="406"/>
      <c r="E1433" s="406"/>
      <c r="F1433" s="406"/>
      <c r="G1433" s="350"/>
    </row>
    <row r="1434" spans="1:7" x14ac:dyDescent="0.3">
      <c r="A1434" s="405">
        <f t="shared" ca="1" si="23"/>
        <v>0</v>
      </c>
      <c r="B1434" s="404"/>
      <c r="C1434" s="406"/>
      <c r="D1434" s="406"/>
      <c r="E1434" s="406"/>
      <c r="F1434" s="406"/>
      <c r="G1434" s="350"/>
    </row>
    <row r="1435" spans="1:7" x14ac:dyDescent="0.3">
      <c r="A1435" s="405">
        <f t="shared" ca="1" si="23"/>
        <v>0</v>
      </c>
      <c r="B1435" s="404"/>
      <c r="C1435" s="406"/>
      <c r="D1435" s="406"/>
      <c r="E1435" s="406"/>
      <c r="F1435" s="406"/>
      <c r="G1435" s="350"/>
    </row>
    <row r="1436" spans="1:7" x14ac:dyDescent="0.3">
      <c r="A1436" s="405">
        <f t="shared" ca="1" si="23"/>
        <v>0</v>
      </c>
      <c r="B1436" s="404"/>
      <c r="C1436" s="406"/>
      <c r="D1436" s="406"/>
      <c r="E1436" s="406"/>
      <c r="F1436" s="406"/>
      <c r="G1436" s="350"/>
    </row>
    <row r="1437" spans="1:7" x14ac:dyDescent="0.3">
      <c r="A1437" s="405">
        <f t="shared" ca="1" si="23"/>
        <v>0</v>
      </c>
      <c r="B1437" s="404"/>
      <c r="C1437" s="406"/>
      <c r="D1437" s="406"/>
      <c r="E1437" s="406"/>
      <c r="F1437" s="406"/>
      <c r="G1437" s="350"/>
    </row>
    <row r="1438" spans="1:7" x14ac:dyDescent="0.3">
      <c r="A1438" s="405">
        <f t="shared" ca="1" si="23"/>
        <v>0</v>
      </c>
      <c r="B1438" s="404"/>
      <c r="C1438" s="406"/>
      <c r="D1438" s="406"/>
      <c r="E1438" s="406"/>
      <c r="F1438" s="406"/>
      <c r="G1438" s="350"/>
    </row>
    <row r="1439" spans="1:7" x14ac:dyDescent="0.3">
      <c r="A1439" s="405">
        <f t="shared" ca="1" si="23"/>
        <v>0</v>
      </c>
      <c r="B1439" s="404"/>
      <c r="C1439" s="406"/>
      <c r="D1439" s="406"/>
      <c r="E1439" s="406"/>
      <c r="F1439" s="406"/>
      <c r="G1439" s="350"/>
    </row>
    <row r="1440" spans="1:7" x14ac:dyDescent="0.3">
      <c r="A1440" s="405">
        <f t="shared" ca="1" si="23"/>
        <v>0</v>
      </c>
      <c r="B1440" s="404"/>
      <c r="C1440" s="406"/>
      <c r="D1440" s="406"/>
      <c r="E1440" s="406"/>
      <c r="F1440" s="406"/>
      <c r="G1440" s="350"/>
    </row>
    <row r="1441" spans="1:7" x14ac:dyDescent="0.3">
      <c r="A1441" s="405">
        <f t="shared" ca="1" si="23"/>
        <v>0</v>
      </c>
      <c r="B1441" s="404"/>
      <c r="C1441" s="406"/>
      <c r="D1441" s="406"/>
      <c r="E1441" s="406"/>
      <c r="F1441" s="406"/>
      <c r="G1441" s="350"/>
    </row>
    <row r="1442" spans="1:7" x14ac:dyDescent="0.3">
      <c r="A1442" s="405">
        <f t="shared" ca="1" si="23"/>
        <v>0</v>
      </c>
      <c r="B1442" s="404"/>
      <c r="C1442" s="406"/>
      <c r="D1442" s="406"/>
      <c r="E1442" s="406"/>
      <c r="F1442" s="406"/>
      <c r="G1442" s="350"/>
    </row>
    <row r="1443" spans="1:7" x14ac:dyDescent="0.3">
      <c r="A1443" s="405">
        <f t="shared" ca="1" si="23"/>
        <v>0</v>
      </c>
      <c r="B1443" s="404"/>
      <c r="C1443" s="406"/>
      <c r="D1443" s="406"/>
      <c r="E1443" s="406"/>
      <c r="F1443" s="406"/>
      <c r="G1443" s="350"/>
    </row>
    <row r="1444" spans="1:7" x14ac:dyDescent="0.3">
      <c r="A1444" s="405">
        <f t="shared" ca="1" si="23"/>
        <v>0</v>
      </c>
      <c r="B1444" s="404"/>
      <c r="C1444" s="406"/>
      <c r="D1444" s="406"/>
      <c r="E1444" s="406"/>
      <c r="F1444" s="406"/>
      <c r="G1444" s="350"/>
    </row>
    <row r="1445" spans="1:7" x14ac:dyDescent="0.3">
      <c r="A1445" s="405">
        <f t="shared" ca="1" si="23"/>
        <v>0</v>
      </c>
      <c r="B1445" s="404"/>
      <c r="C1445" s="406"/>
      <c r="D1445" s="406"/>
      <c r="E1445" s="406"/>
      <c r="F1445" s="406"/>
      <c r="G1445" s="350"/>
    </row>
    <row r="1446" spans="1:7" x14ac:dyDescent="0.3">
      <c r="A1446" s="405">
        <f t="shared" ca="1" si="23"/>
        <v>0</v>
      </c>
      <c r="B1446" s="404"/>
      <c r="C1446" s="406"/>
      <c r="D1446" s="406"/>
      <c r="E1446" s="406"/>
      <c r="F1446" s="406"/>
      <c r="G1446" s="350"/>
    </row>
    <row r="1447" spans="1:7" x14ac:dyDescent="0.3">
      <c r="A1447" s="405">
        <f t="shared" ca="1" si="23"/>
        <v>0</v>
      </c>
      <c r="B1447" s="404"/>
      <c r="C1447" s="406"/>
      <c r="D1447" s="406"/>
      <c r="E1447" s="406"/>
      <c r="F1447" s="406"/>
      <c r="G1447" s="350"/>
    </row>
    <row r="1448" spans="1:7" x14ac:dyDescent="0.3">
      <c r="A1448" s="405">
        <f t="shared" ca="1" si="23"/>
        <v>0</v>
      </c>
      <c r="B1448" s="404"/>
      <c r="C1448" s="406"/>
      <c r="D1448" s="406"/>
      <c r="E1448" s="406"/>
      <c r="F1448" s="406"/>
      <c r="G1448" s="350"/>
    </row>
    <row r="1449" spans="1:7" x14ac:dyDescent="0.3">
      <c r="A1449" s="405">
        <f t="shared" ca="1" si="23"/>
        <v>0</v>
      </c>
      <c r="B1449" s="404"/>
      <c r="C1449" s="406"/>
      <c r="D1449" s="406"/>
      <c r="E1449" s="406"/>
      <c r="F1449" s="406"/>
      <c r="G1449" s="350"/>
    </row>
    <row r="1450" spans="1:7" x14ac:dyDescent="0.3">
      <c r="A1450" s="405">
        <f t="shared" ca="1" si="23"/>
        <v>0</v>
      </c>
      <c r="B1450" s="404"/>
      <c r="C1450" s="406"/>
      <c r="D1450" s="406"/>
      <c r="E1450" s="406"/>
      <c r="F1450" s="406"/>
      <c r="G1450" s="350"/>
    </row>
    <row r="1451" spans="1:7" x14ac:dyDescent="0.3">
      <c r="A1451" s="405">
        <f t="shared" ca="1" si="23"/>
        <v>0</v>
      </c>
      <c r="B1451" s="404"/>
      <c r="C1451" s="406"/>
      <c r="D1451" s="406"/>
      <c r="E1451" s="406"/>
      <c r="F1451" s="406"/>
      <c r="G1451" s="350"/>
    </row>
    <row r="1452" spans="1:7" x14ac:dyDescent="0.3">
      <c r="A1452" s="405">
        <f t="shared" ca="1" si="23"/>
        <v>0</v>
      </c>
      <c r="B1452" s="404"/>
      <c r="C1452" s="406"/>
      <c r="D1452" s="406"/>
      <c r="E1452" s="406"/>
      <c r="F1452" s="406"/>
      <c r="G1452" s="350"/>
    </row>
    <row r="1453" spans="1:7" x14ac:dyDescent="0.3">
      <c r="A1453" s="405">
        <f t="shared" ca="1" si="23"/>
        <v>0</v>
      </c>
      <c r="B1453" s="404"/>
      <c r="C1453" s="406"/>
      <c r="D1453" s="406"/>
      <c r="E1453" s="406"/>
      <c r="F1453" s="406"/>
      <c r="G1453" s="350"/>
    </row>
    <row r="1454" spans="1:7" x14ac:dyDescent="0.3">
      <c r="A1454" s="405">
        <f t="shared" ca="1" si="23"/>
        <v>0</v>
      </c>
      <c r="B1454" s="404"/>
      <c r="C1454" s="406"/>
      <c r="D1454" s="406"/>
      <c r="E1454" s="406"/>
      <c r="F1454" s="406"/>
      <c r="G1454" s="350"/>
    </row>
    <row r="1455" spans="1:7" x14ac:dyDescent="0.3">
      <c r="A1455" s="405">
        <f t="shared" ca="1" si="23"/>
        <v>0</v>
      </c>
      <c r="B1455" s="404"/>
      <c r="C1455" s="406"/>
      <c r="D1455" s="406"/>
      <c r="E1455" s="406"/>
      <c r="F1455" s="406"/>
      <c r="G1455" s="350"/>
    </row>
    <row r="1456" spans="1:7" x14ac:dyDescent="0.3">
      <c r="A1456" s="405">
        <f t="shared" ca="1" si="23"/>
        <v>0</v>
      </c>
      <c r="B1456" s="404"/>
      <c r="C1456" s="406"/>
      <c r="D1456" s="406"/>
      <c r="E1456" s="406"/>
      <c r="F1456" s="406"/>
      <c r="G1456" s="350"/>
    </row>
    <row r="1457" spans="1:7" x14ac:dyDescent="0.3">
      <c r="A1457" s="405">
        <f t="shared" ca="1" si="23"/>
        <v>0</v>
      </c>
      <c r="B1457" s="404"/>
      <c r="C1457" s="406"/>
      <c r="D1457" s="406"/>
      <c r="E1457" s="406"/>
      <c r="F1457" s="406"/>
      <c r="G1457" s="350"/>
    </row>
    <row r="1458" spans="1:7" x14ac:dyDescent="0.3">
      <c r="A1458" s="405">
        <f t="shared" ca="1" si="23"/>
        <v>0</v>
      </c>
      <c r="B1458" s="404"/>
      <c r="C1458" s="406"/>
      <c r="D1458" s="406"/>
      <c r="E1458" s="406"/>
      <c r="F1458" s="406"/>
      <c r="G1458" s="350"/>
    </row>
    <row r="1459" spans="1:7" x14ac:dyDescent="0.3">
      <c r="A1459" s="405">
        <f t="shared" ca="1" si="23"/>
        <v>0</v>
      </c>
      <c r="B1459" s="404"/>
      <c r="C1459" s="406"/>
      <c r="D1459" s="406"/>
      <c r="E1459" s="406"/>
      <c r="F1459" s="406"/>
      <c r="G1459" s="350"/>
    </row>
    <row r="1460" spans="1:7" x14ac:dyDescent="0.3">
      <c r="A1460" s="405">
        <f t="shared" ca="1" si="23"/>
        <v>0</v>
      </c>
      <c r="B1460" s="404"/>
      <c r="C1460" s="406"/>
      <c r="D1460" s="406"/>
      <c r="E1460" s="406"/>
      <c r="F1460" s="406"/>
      <c r="G1460" s="350"/>
    </row>
    <row r="1461" spans="1:7" x14ac:dyDescent="0.3">
      <c r="A1461" s="405">
        <f t="shared" ca="1" si="23"/>
        <v>0</v>
      </c>
      <c r="B1461" s="404"/>
      <c r="C1461" s="406"/>
      <c r="D1461" s="406"/>
      <c r="E1461" s="406"/>
      <c r="F1461" s="406"/>
      <c r="G1461" s="350"/>
    </row>
    <row r="1462" spans="1:7" x14ac:dyDescent="0.3">
      <c r="A1462" s="405">
        <f t="shared" ca="1" si="23"/>
        <v>0</v>
      </c>
      <c r="B1462" s="404"/>
      <c r="C1462" s="406"/>
      <c r="D1462" s="406"/>
      <c r="E1462" s="406"/>
      <c r="F1462" s="406"/>
      <c r="G1462" s="350"/>
    </row>
    <row r="1463" spans="1:7" x14ac:dyDescent="0.3">
      <c r="A1463" s="405">
        <f t="shared" ca="1" si="23"/>
        <v>0</v>
      </c>
      <c r="B1463" s="404"/>
      <c r="C1463" s="406"/>
      <c r="D1463" s="406"/>
      <c r="E1463" s="406"/>
      <c r="F1463" s="406"/>
      <c r="G1463" s="350"/>
    </row>
    <row r="1464" spans="1:7" x14ac:dyDescent="0.3">
      <c r="A1464" s="405">
        <f t="shared" ca="1" si="23"/>
        <v>0</v>
      </c>
      <c r="B1464" s="404"/>
      <c r="C1464" s="406"/>
      <c r="D1464" s="406"/>
      <c r="E1464" s="406"/>
      <c r="F1464" s="406"/>
      <c r="G1464" s="350"/>
    </row>
    <row r="1465" spans="1:7" x14ac:dyDescent="0.3">
      <c r="A1465" s="405">
        <f t="shared" ref="A1465:A1528" ca="1" si="24">OFFSET($C1465,0,$B$4-1)</f>
        <v>0</v>
      </c>
      <c r="B1465" s="404"/>
      <c r="C1465" s="406"/>
      <c r="D1465" s="406"/>
      <c r="E1465" s="406"/>
      <c r="F1465" s="406"/>
      <c r="G1465" s="350"/>
    </row>
    <row r="1466" spans="1:7" x14ac:dyDescent="0.3">
      <c r="A1466" s="405">
        <f t="shared" ca="1" si="24"/>
        <v>0</v>
      </c>
      <c r="B1466" s="404"/>
      <c r="C1466" s="406"/>
      <c r="D1466" s="406"/>
      <c r="E1466" s="406"/>
      <c r="F1466" s="406"/>
      <c r="G1466" s="350"/>
    </row>
    <row r="1467" spans="1:7" x14ac:dyDescent="0.3">
      <c r="A1467" s="405">
        <f t="shared" ca="1" si="24"/>
        <v>0</v>
      </c>
      <c r="B1467" s="404"/>
      <c r="C1467" s="406"/>
      <c r="D1467" s="406"/>
      <c r="E1467" s="406"/>
      <c r="F1467" s="406"/>
      <c r="G1467" s="350"/>
    </row>
    <row r="1468" spans="1:7" x14ac:dyDescent="0.3">
      <c r="A1468" s="405">
        <f t="shared" ca="1" si="24"/>
        <v>0</v>
      </c>
      <c r="B1468" s="404"/>
      <c r="C1468" s="406"/>
      <c r="D1468" s="406"/>
      <c r="E1468" s="406"/>
      <c r="F1468" s="406"/>
      <c r="G1468" s="350"/>
    </row>
    <row r="1469" spans="1:7" x14ac:dyDescent="0.3">
      <c r="A1469" s="405">
        <f t="shared" ca="1" si="24"/>
        <v>0</v>
      </c>
      <c r="B1469" s="404"/>
      <c r="C1469" s="406"/>
      <c r="D1469" s="406"/>
      <c r="E1469" s="406"/>
      <c r="F1469" s="406"/>
      <c r="G1469" s="350"/>
    </row>
    <row r="1470" spans="1:7" x14ac:dyDescent="0.3">
      <c r="A1470" s="405">
        <f t="shared" ca="1" si="24"/>
        <v>0</v>
      </c>
      <c r="B1470" s="404"/>
      <c r="C1470" s="406"/>
      <c r="D1470" s="406"/>
      <c r="E1470" s="406"/>
      <c r="F1470" s="406"/>
      <c r="G1470" s="350"/>
    </row>
    <row r="1471" spans="1:7" x14ac:dyDescent="0.3">
      <c r="A1471" s="405">
        <f t="shared" ca="1" si="24"/>
        <v>0</v>
      </c>
      <c r="B1471" s="404"/>
      <c r="C1471" s="406"/>
      <c r="D1471" s="406"/>
      <c r="E1471" s="406"/>
      <c r="F1471" s="406"/>
      <c r="G1471" s="350"/>
    </row>
    <row r="1472" spans="1:7" x14ac:dyDescent="0.3">
      <c r="A1472" s="405">
        <f t="shared" ca="1" si="24"/>
        <v>0</v>
      </c>
      <c r="B1472" s="404"/>
      <c r="C1472" s="406"/>
      <c r="D1472" s="406"/>
      <c r="E1472" s="406"/>
      <c r="F1472" s="406"/>
      <c r="G1472" s="350"/>
    </row>
    <row r="1473" spans="1:7" x14ac:dyDescent="0.3">
      <c r="A1473" s="405">
        <f t="shared" ca="1" si="24"/>
        <v>0</v>
      </c>
      <c r="B1473" s="404"/>
      <c r="C1473" s="406"/>
      <c r="D1473" s="406"/>
      <c r="E1473" s="406"/>
      <c r="F1473" s="406"/>
      <c r="G1473" s="350"/>
    </row>
    <row r="1474" spans="1:7" x14ac:dyDescent="0.3">
      <c r="A1474" s="405">
        <f t="shared" ca="1" si="24"/>
        <v>0</v>
      </c>
      <c r="B1474" s="404"/>
      <c r="C1474" s="406"/>
      <c r="D1474" s="406"/>
      <c r="E1474" s="406"/>
      <c r="F1474" s="406"/>
      <c r="G1474" s="350"/>
    </row>
    <row r="1475" spans="1:7" x14ac:dyDescent="0.3">
      <c r="A1475" s="405">
        <f t="shared" ca="1" si="24"/>
        <v>0</v>
      </c>
      <c r="B1475" s="404"/>
      <c r="C1475" s="406"/>
      <c r="D1475" s="406"/>
      <c r="E1475" s="406"/>
      <c r="F1475" s="406"/>
      <c r="G1475" s="350"/>
    </row>
    <row r="1476" spans="1:7" x14ac:dyDescent="0.3">
      <c r="A1476" s="405">
        <f t="shared" ca="1" si="24"/>
        <v>0</v>
      </c>
      <c r="B1476" s="404"/>
      <c r="C1476" s="406"/>
      <c r="D1476" s="406"/>
      <c r="E1476" s="406"/>
      <c r="F1476" s="406"/>
      <c r="G1476" s="350"/>
    </row>
    <row r="1477" spans="1:7" x14ac:dyDescent="0.3">
      <c r="A1477" s="405">
        <f t="shared" ca="1" si="24"/>
        <v>0</v>
      </c>
      <c r="B1477" s="404"/>
      <c r="C1477" s="406"/>
      <c r="D1477" s="406"/>
      <c r="E1477" s="406"/>
      <c r="F1477" s="406"/>
      <c r="G1477" s="350"/>
    </row>
    <row r="1478" spans="1:7" x14ac:dyDescent="0.3">
      <c r="A1478" s="405">
        <f t="shared" ca="1" si="24"/>
        <v>0</v>
      </c>
      <c r="B1478" s="404"/>
      <c r="C1478" s="406"/>
      <c r="D1478" s="406"/>
      <c r="E1478" s="406"/>
      <c r="F1478" s="406"/>
      <c r="G1478" s="350"/>
    </row>
    <row r="1479" spans="1:7" x14ac:dyDescent="0.3">
      <c r="A1479" s="405">
        <f t="shared" ca="1" si="24"/>
        <v>0</v>
      </c>
      <c r="B1479" s="404"/>
      <c r="C1479" s="406"/>
      <c r="D1479" s="406"/>
      <c r="E1479" s="406"/>
      <c r="F1479" s="406"/>
      <c r="G1479" s="350"/>
    </row>
    <row r="1480" spans="1:7" x14ac:dyDescent="0.3">
      <c r="A1480" s="405">
        <f t="shared" ca="1" si="24"/>
        <v>0</v>
      </c>
      <c r="B1480" s="404"/>
      <c r="C1480" s="406"/>
      <c r="D1480" s="406"/>
      <c r="E1480" s="406"/>
      <c r="F1480" s="406"/>
      <c r="G1480" s="350"/>
    </row>
    <row r="1481" spans="1:7" x14ac:dyDescent="0.3">
      <c r="A1481" s="405">
        <f t="shared" ca="1" si="24"/>
        <v>0</v>
      </c>
      <c r="B1481" s="404"/>
      <c r="C1481" s="406"/>
      <c r="D1481" s="406"/>
      <c r="E1481" s="406"/>
      <c r="F1481" s="406"/>
      <c r="G1481" s="350"/>
    </row>
    <row r="1482" spans="1:7" x14ac:dyDescent="0.3">
      <c r="A1482" s="405">
        <f t="shared" ca="1" si="24"/>
        <v>0</v>
      </c>
      <c r="B1482" s="404"/>
      <c r="C1482" s="406"/>
      <c r="D1482" s="406"/>
      <c r="E1482" s="406"/>
      <c r="F1482" s="406"/>
      <c r="G1482" s="350"/>
    </row>
    <row r="1483" spans="1:7" x14ac:dyDescent="0.3">
      <c r="A1483" s="405">
        <f t="shared" ca="1" si="24"/>
        <v>0</v>
      </c>
      <c r="B1483" s="404"/>
      <c r="C1483" s="406"/>
      <c r="D1483" s="406"/>
      <c r="E1483" s="406"/>
      <c r="F1483" s="406"/>
      <c r="G1483" s="350"/>
    </row>
    <row r="1484" spans="1:7" x14ac:dyDescent="0.3">
      <c r="A1484" s="405">
        <f t="shared" ca="1" si="24"/>
        <v>0</v>
      </c>
      <c r="B1484" s="404"/>
      <c r="C1484" s="406"/>
      <c r="D1484" s="406"/>
      <c r="E1484" s="406"/>
      <c r="F1484" s="406"/>
      <c r="G1484" s="350"/>
    </row>
    <row r="1485" spans="1:7" x14ac:dyDescent="0.3">
      <c r="A1485" s="405">
        <f t="shared" ca="1" si="24"/>
        <v>0</v>
      </c>
      <c r="B1485" s="404"/>
      <c r="C1485" s="406"/>
      <c r="D1485" s="406"/>
      <c r="E1485" s="406"/>
      <c r="F1485" s="406"/>
      <c r="G1485" s="350"/>
    </row>
    <row r="1486" spans="1:7" x14ac:dyDescent="0.3">
      <c r="A1486" s="405">
        <f t="shared" ca="1" si="24"/>
        <v>0</v>
      </c>
      <c r="B1486" s="404"/>
      <c r="C1486" s="406"/>
      <c r="D1486" s="406"/>
      <c r="E1486" s="406"/>
      <c r="F1486" s="406"/>
      <c r="G1486" s="350"/>
    </row>
    <row r="1487" spans="1:7" x14ac:dyDescent="0.3">
      <c r="A1487" s="405">
        <f t="shared" ca="1" si="24"/>
        <v>0</v>
      </c>
      <c r="B1487" s="404"/>
      <c r="C1487" s="406"/>
      <c r="D1487" s="406"/>
      <c r="E1487" s="406"/>
      <c r="F1487" s="406"/>
      <c r="G1487" s="350"/>
    </row>
    <row r="1488" spans="1:7" x14ac:dyDescent="0.3">
      <c r="A1488" s="405">
        <f t="shared" ca="1" si="24"/>
        <v>0</v>
      </c>
      <c r="B1488" s="404"/>
      <c r="C1488" s="406"/>
      <c r="D1488" s="406"/>
      <c r="E1488" s="406"/>
      <c r="F1488" s="406"/>
      <c r="G1488" s="350"/>
    </row>
    <row r="1489" spans="1:7" x14ac:dyDescent="0.3">
      <c r="A1489" s="405">
        <f t="shared" ca="1" si="24"/>
        <v>0</v>
      </c>
      <c r="B1489" s="404"/>
      <c r="C1489" s="406"/>
      <c r="D1489" s="406"/>
      <c r="E1489" s="406"/>
      <c r="F1489" s="406"/>
      <c r="G1489" s="350"/>
    </row>
    <row r="1490" spans="1:7" x14ac:dyDescent="0.3">
      <c r="A1490" s="405">
        <f t="shared" ca="1" si="24"/>
        <v>0</v>
      </c>
      <c r="B1490" s="404"/>
      <c r="C1490" s="406"/>
      <c r="D1490" s="406"/>
      <c r="E1490" s="406"/>
      <c r="F1490" s="406"/>
      <c r="G1490" s="350"/>
    </row>
    <row r="1491" spans="1:7" x14ac:dyDescent="0.3">
      <c r="A1491" s="405">
        <f t="shared" ca="1" si="24"/>
        <v>0</v>
      </c>
      <c r="B1491" s="404"/>
      <c r="C1491" s="406"/>
      <c r="D1491" s="406"/>
      <c r="E1491" s="406"/>
      <c r="F1491" s="406"/>
      <c r="G1491" s="350"/>
    </row>
    <row r="1492" spans="1:7" x14ac:dyDescent="0.3">
      <c r="A1492" s="405">
        <f t="shared" ca="1" si="24"/>
        <v>0</v>
      </c>
      <c r="B1492" s="404"/>
      <c r="C1492" s="406"/>
      <c r="D1492" s="406"/>
      <c r="E1492" s="406"/>
      <c r="F1492" s="406"/>
      <c r="G1492" s="350"/>
    </row>
    <row r="1493" spans="1:7" x14ac:dyDescent="0.3">
      <c r="A1493" s="405">
        <f t="shared" ca="1" si="24"/>
        <v>0</v>
      </c>
      <c r="B1493" s="404"/>
      <c r="C1493" s="406"/>
      <c r="D1493" s="406"/>
      <c r="E1493" s="406"/>
      <c r="F1493" s="406"/>
      <c r="G1493" s="350"/>
    </row>
    <row r="1494" spans="1:7" x14ac:dyDescent="0.3">
      <c r="A1494" s="405">
        <f t="shared" ca="1" si="24"/>
        <v>0</v>
      </c>
      <c r="B1494" s="404"/>
      <c r="C1494" s="406"/>
      <c r="D1494" s="406"/>
      <c r="E1494" s="406"/>
      <c r="F1494" s="406"/>
      <c r="G1494" s="350"/>
    </row>
    <row r="1495" spans="1:7" x14ac:dyDescent="0.3">
      <c r="A1495" s="405">
        <f t="shared" ca="1" si="24"/>
        <v>0</v>
      </c>
      <c r="B1495" s="404"/>
      <c r="C1495" s="406"/>
      <c r="D1495" s="406"/>
      <c r="E1495" s="406"/>
      <c r="F1495" s="406"/>
      <c r="G1495" s="350"/>
    </row>
    <row r="1496" spans="1:7" x14ac:dyDescent="0.3">
      <c r="A1496" s="405">
        <f t="shared" ca="1" si="24"/>
        <v>0</v>
      </c>
      <c r="B1496" s="404"/>
      <c r="C1496" s="406"/>
      <c r="D1496" s="406"/>
      <c r="E1496" s="406"/>
      <c r="F1496" s="406"/>
      <c r="G1496" s="350"/>
    </row>
    <row r="1497" spans="1:7" x14ac:dyDescent="0.3">
      <c r="A1497" s="405">
        <f t="shared" ca="1" si="24"/>
        <v>0</v>
      </c>
      <c r="B1497" s="404"/>
      <c r="C1497" s="406"/>
      <c r="D1497" s="406"/>
      <c r="E1497" s="406"/>
      <c r="F1497" s="406"/>
      <c r="G1497" s="350"/>
    </row>
    <row r="1498" spans="1:7" x14ac:dyDescent="0.3">
      <c r="A1498" s="405">
        <f t="shared" ca="1" si="24"/>
        <v>0</v>
      </c>
      <c r="B1498" s="404"/>
      <c r="C1498" s="406"/>
      <c r="D1498" s="406"/>
      <c r="E1498" s="406"/>
      <c r="F1498" s="406"/>
      <c r="G1498" s="350"/>
    </row>
    <row r="1499" spans="1:7" x14ac:dyDescent="0.3">
      <c r="A1499" s="405">
        <f t="shared" ca="1" si="24"/>
        <v>0</v>
      </c>
      <c r="B1499" s="404"/>
      <c r="C1499" s="406"/>
      <c r="D1499" s="406"/>
      <c r="E1499" s="406"/>
      <c r="F1499" s="406"/>
      <c r="G1499" s="350"/>
    </row>
    <row r="1500" spans="1:7" x14ac:dyDescent="0.3">
      <c r="A1500" s="405">
        <f t="shared" ca="1" si="24"/>
        <v>0</v>
      </c>
      <c r="B1500" s="404"/>
      <c r="C1500" s="406"/>
      <c r="D1500" s="406"/>
      <c r="E1500" s="406"/>
      <c r="F1500" s="406"/>
      <c r="G1500" s="350"/>
    </row>
    <row r="1501" spans="1:7" x14ac:dyDescent="0.3">
      <c r="A1501" s="405">
        <f t="shared" ca="1" si="24"/>
        <v>0</v>
      </c>
      <c r="B1501" s="404"/>
      <c r="C1501" s="406"/>
      <c r="D1501" s="406"/>
      <c r="E1501" s="406"/>
      <c r="F1501" s="406"/>
      <c r="G1501" s="350"/>
    </row>
    <row r="1502" spans="1:7" x14ac:dyDescent="0.3">
      <c r="A1502" s="405">
        <f t="shared" ca="1" si="24"/>
        <v>0</v>
      </c>
      <c r="B1502" s="404"/>
      <c r="C1502" s="406"/>
      <c r="D1502" s="406"/>
      <c r="E1502" s="406"/>
      <c r="F1502" s="406"/>
      <c r="G1502" s="350"/>
    </row>
    <row r="1503" spans="1:7" x14ac:dyDescent="0.3">
      <c r="A1503" s="405">
        <f t="shared" ca="1" si="24"/>
        <v>0</v>
      </c>
      <c r="B1503" s="404"/>
      <c r="C1503" s="406"/>
      <c r="D1503" s="406"/>
      <c r="E1503" s="406"/>
      <c r="F1503" s="406"/>
      <c r="G1503" s="350"/>
    </row>
    <row r="1504" spans="1:7" x14ac:dyDescent="0.3">
      <c r="A1504" s="405">
        <f t="shared" ca="1" si="24"/>
        <v>0</v>
      </c>
      <c r="B1504" s="404"/>
      <c r="C1504" s="406"/>
      <c r="D1504" s="406"/>
      <c r="E1504" s="406"/>
      <c r="F1504" s="406"/>
      <c r="G1504" s="350"/>
    </row>
    <row r="1505" spans="1:7" x14ac:dyDescent="0.3">
      <c r="A1505" s="405">
        <f t="shared" ca="1" si="24"/>
        <v>0</v>
      </c>
      <c r="B1505" s="404"/>
      <c r="C1505" s="406"/>
      <c r="D1505" s="406"/>
      <c r="E1505" s="406"/>
      <c r="F1505" s="406"/>
      <c r="G1505" s="350"/>
    </row>
    <row r="1506" spans="1:7" x14ac:dyDescent="0.3">
      <c r="A1506" s="405">
        <f t="shared" ca="1" si="24"/>
        <v>0</v>
      </c>
      <c r="B1506" s="404"/>
      <c r="C1506" s="406"/>
      <c r="D1506" s="406"/>
      <c r="E1506" s="406"/>
      <c r="F1506" s="406"/>
      <c r="G1506" s="350"/>
    </row>
    <row r="1507" spans="1:7" x14ac:dyDescent="0.3">
      <c r="A1507" s="405">
        <f t="shared" ca="1" si="24"/>
        <v>0</v>
      </c>
      <c r="B1507" s="404"/>
      <c r="C1507" s="406"/>
      <c r="D1507" s="406"/>
      <c r="E1507" s="406"/>
      <c r="F1507" s="406"/>
      <c r="G1507" s="350"/>
    </row>
    <row r="1508" spans="1:7" x14ac:dyDescent="0.3">
      <c r="A1508" s="405">
        <f t="shared" ca="1" si="24"/>
        <v>0</v>
      </c>
      <c r="B1508" s="404"/>
      <c r="C1508" s="406"/>
      <c r="D1508" s="406"/>
      <c r="E1508" s="406"/>
      <c r="F1508" s="406"/>
      <c r="G1508" s="350"/>
    </row>
    <row r="1509" spans="1:7" x14ac:dyDescent="0.3">
      <c r="A1509" s="405">
        <f t="shared" ca="1" si="24"/>
        <v>0</v>
      </c>
      <c r="B1509" s="404"/>
      <c r="C1509" s="406"/>
      <c r="D1509" s="406"/>
      <c r="E1509" s="406"/>
      <c r="F1509" s="406"/>
      <c r="G1509" s="350"/>
    </row>
    <row r="1510" spans="1:7" x14ac:dyDescent="0.3">
      <c r="A1510" s="405">
        <f t="shared" ca="1" si="24"/>
        <v>0</v>
      </c>
      <c r="B1510" s="404"/>
      <c r="C1510" s="406"/>
      <c r="D1510" s="406"/>
      <c r="E1510" s="406"/>
      <c r="F1510" s="406"/>
      <c r="G1510" s="350"/>
    </row>
    <row r="1511" spans="1:7" x14ac:dyDescent="0.3">
      <c r="A1511" s="405">
        <f t="shared" ca="1" si="24"/>
        <v>0</v>
      </c>
      <c r="B1511" s="404"/>
      <c r="C1511" s="406"/>
      <c r="D1511" s="406"/>
      <c r="E1511" s="406"/>
      <c r="F1511" s="406"/>
      <c r="G1511" s="350"/>
    </row>
    <row r="1512" spans="1:7" x14ac:dyDescent="0.3">
      <c r="A1512" s="405">
        <f t="shared" ca="1" si="24"/>
        <v>0</v>
      </c>
      <c r="B1512" s="404"/>
      <c r="C1512" s="406"/>
      <c r="D1512" s="406"/>
      <c r="E1512" s="406"/>
      <c r="F1512" s="406"/>
      <c r="G1512" s="350"/>
    </row>
    <row r="1513" spans="1:7" x14ac:dyDescent="0.3">
      <c r="A1513" s="405">
        <f t="shared" ca="1" si="24"/>
        <v>0</v>
      </c>
      <c r="B1513" s="404"/>
      <c r="C1513" s="406"/>
      <c r="D1513" s="406"/>
      <c r="E1513" s="406"/>
      <c r="F1513" s="406"/>
      <c r="G1513" s="350"/>
    </row>
    <row r="1514" spans="1:7" x14ac:dyDescent="0.3">
      <c r="A1514" s="405">
        <f t="shared" ca="1" si="24"/>
        <v>0</v>
      </c>
      <c r="B1514" s="404"/>
      <c r="C1514" s="406"/>
      <c r="D1514" s="406"/>
      <c r="E1514" s="406"/>
      <c r="F1514" s="406"/>
      <c r="G1514" s="350"/>
    </row>
    <row r="1515" spans="1:7" x14ac:dyDescent="0.3">
      <c r="A1515" s="405">
        <f t="shared" ca="1" si="24"/>
        <v>0</v>
      </c>
      <c r="B1515" s="404"/>
      <c r="C1515" s="406"/>
      <c r="D1515" s="406"/>
      <c r="E1515" s="406"/>
      <c r="F1515" s="406"/>
      <c r="G1515" s="350"/>
    </row>
    <row r="1516" spans="1:7" x14ac:dyDescent="0.3">
      <c r="A1516" s="405">
        <f t="shared" ca="1" si="24"/>
        <v>0</v>
      </c>
      <c r="B1516" s="404"/>
      <c r="C1516" s="406"/>
      <c r="D1516" s="406"/>
      <c r="E1516" s="406"/>
      <c r="F1516" s="406"/>
      <c r="G1516" s="350"/>
    </row>
    <row r="1517" spans="1:7" x14ac:dyDescent="0.3">
      <c r="A1517" s="405">
        <f t="shared" ca="1" si="24"/>
        <v>0</v>
      </c>
      <c r="B1517" s="404"/>
      <c r="C1517" s="406"/>
      <c r="D1517" s="406"/>
      <c r="E1517" s="406"/>
      <c r="F1517" s="406"/>
      <c r="G1517" s="350"/>
    </row>
    <row r="1518" spans="1:7" x14ac:dyDescent="0.3">
      <c r="A1518" s="405">
        <f t="shared" ca="1" si="24"/>
        <v>0</v>
      </c>
      <c r="B1518" s="404"/>
      <c r="C1518" s="406"/>
      <c r="D1518" s="406"/>
      <c r="E1518" s="406"/>
      <c r="F1518" s="406"/>
      <c r="G1518" s="350"/>
    </row>
    <row r="1519" spans="1:7" x14ac:dyDescent="0.3">
      <c r="A1519" s="405">
        <f t="shared" ca="1" si="24"/>
        <v>0</v>
      </c>
      <c r="B1519" s="404"/>
      <c r="C1519" s="406"/>
      <c r="D1519" s="406"/>
      <c r="E1519" s="406"/>
      <c r="F1519" s="406"/>
      <c r="G1519" s="350"/>
    </row>
    <row r="1520" spans="1:7" x14ac:dyDescent="0.3">
      <c r="A1520" s="405">
        <f t="shared" ca="1" si="24"/>
        <v>0</v>
      </c>
      <c r="B1520" s="404"/>
      <c r="C1520" s="406"/>
      <c r="D1520" s="406"/>
      <c r="E1520" s="406"/>
      <c r="F1520" s="406"/>
      <c r="G1520" s="350"/>
    </row>
    <row r="1521" spans="1:7" x14ac:dyDescent="0.3">
      <c r="A1521" s="405">
        <f t="shared" ca="1" si="24"/>
        <v>0</v>
      </c>
      <c r="B1521" s="404"/>
      <c r="C1521" s="406"/>
      <c r="D1521" s="406"/>
      <c r="E1521" s="406"/>
      <c r="F1521" s="406"/>
      <c r="G1521" s="350"/>
    </row>
    <row r="1522" spans="1:7" x14ac:dyDescent="0.3">
      <c r="A1522" s="405">
        <f t="shared" ca="1" si="24"/>
        <v>0</v>
      </c>
      <c r="B1522" s="404"/>
      <c r="C1522" s="406"/>
      <c r="D1522" s="406"/>
      <c r="E1522" s="406"/>
      <c r="F1522" s="406"/>
      <c r="G1522" s="350"/>
    </row>
    <row r="1523" spans="1:7" x14ac:dyDescent="0.3">
      <c r="A1523" s="405">
        <f t="shared" ca="1" si="24"/>
        <v>0</v>
      </c>
      <c r="B1523" s="404"/>
      <c r="C1523" s="406"/>
      <c r="D1523" s="406"/>
      <c r="E1523" s="406"/>
      <c r="F1523" s="406"/>
      <c r="G1523" s="350"/>
    </row>
    <row r="1524" spans="1:7" x14ac:dyDescent="0.3">
      <c r="A1524" s="405">
        <f t="shared" ca="1" si="24"/>
        <v>0</v>
      </c>
      <c r="B1524" s="404"/>
      <c r="C1524" s="406"/>
      <c r="D1524" s="406"/>
      <c r="E1524" s="406"/>
      <c r="F1524" s="406"/>
      <c r="G1524" s="350"/>
    </row>
    <row r="1525" spans="1:7" x14ac:dyDescent="0.3">
      <c r="A1525" s="405">
        <f t="shared" ca="1" si="24"/>
        <v>0</v>
      </c>
      <c r="B1525" s="404"/>
      <c r="C1525" s="406"/>
      <c r="D1525" s="406"/>
      <c r="E1525" s="406"/>
      <c r="F1525" s="406"/>
      <c r="G1525" s="350"/>
    </row>
    <row r="1526" spans="1:7" x14ac:dyDescent="0.3">
      <c r="A1526" s="405">
        <f t="shared" ca="1" si="24"/>
        <v>0</v>
      </c>
      <c r="B1526" s="404"/>
      <c r="C1526" s="406"/>
      <c r="D1526" s="406"/>
      <c r="E1526" s="406"/>
      <c r="F1526" s="406"/>
      <c r="G1526" s="350"/>
    </row>
    <row r="1527" spans="1:7" x14ac:dyDescent="0.3">
      <c r="A1527" s="405">
        <f t="shared" ca="1" si="24"/>
        <v>0</v>
      </c>
      <c r="B1527" s="404"/>
      <c r="C1527" s="406"/>
      <c r="D1527" s="406"/>
      <c r="E1527" s="406"/>
      <c r="F1527" s="406"/>
      <c r="G1527" s="350"/>
    </row>
    <row r="1528" spans="1:7" x14ac:dyDescent="0.3">
      <c r="A1528" s="405">
        <f t="shared" ca="1" si="24"/>
        <v>0</v>
      </c>
      <c r="B1528" s="404"/>
      <c r="C1528" s="406"/>
      <c r="D1528" s="406"/>
      <c r="E1528" s="406"/>
      <c r="F1528" s="406"/>
      <c r="G1528" s="350"/>
    </row>
    <row r="1529" spans="1:7" x14ac:dyDescent="0.3">
      <c r="A1529" s="405">
        <f t="shared" ref="A1529:A1592" ca="1" si="25">OFFSET($C1529,0,$B$4-1)</f>
        <v>0</v>
      </c>
      <c r="B1529" s="404"/>
      <c r="C1529" s="406"/>
      <c r="D1529" s="406"/>
      <c r="E1529" s="406"/>
      <c r="F1529" s="406"/>
      <c r="G1529" s="350"/>
    </row>
    <row r="1530" spans="1:7" x14ac:dyDescent="0.3">
      <c r="A1530" s="405">
        <f t="shared" ca="1" si="25"/>
        <v>0</v>
      </c>
      <c r="B1530" s="404"/>
      <c r="C1530" s="406"/>
      <c r="D1530" s="406"/>
      <c r="E1530" s="406"/>
      <c r="F1530" s="406"/>
      <c r="G1530" s="350"/>
    </row>
    <row r="1531" spans="1:7" x14ac:dyDescent="0.3">
      <c r="A1531" s="405">
        <f t="shared" ca="1" si="25"/>
        <v>0</v>
      </c>
      <c r="B1531" s="404"/>
      <c r="C1531" s="406"/>
      <c r="D1531" s="406"/>
      <c r="E1531" s="406"/>
      <c r="F1531" s="406"/>
      <c r="G1531" s="350"/>
    </row>
    <row r="1532" spans="1:7" x14ac:dyDescent="0.3">
      <c r="A1532" s="405">
        <f t="shared" ca="1" si="25"/>
        <v>0</v>
      </c>
      <c r="B1532" s="404"/>
      <c r="C1532" s="406"/>
      <c r="D1532" s="406"/>
      <c r="E1532" s="406"/>
      <c r="F1532" s="406"/>
      <c r="G1532" s="350"/>
    </row>
    <row r="1533" spans="1:7" x14ac:dyDescent="0.3">
      <c r="A1533" s="405">
        <f t="shared" ca="1" si="25"/>
        <v>0</v>
      </c>
      <c r="B1533" s="404"/>
      <c r="C1533" s="406"/>
      <c r="D1533" s="406"/>
      <c r="E1533" s="406"/>
      <c r="F1533" s="406"/>
      <c r="G1533" s="350"/>
    </row>
    <row r="1534" spans="1:7" x14ac:dyDescent="0.3">
      <c r="A1534" s="405">
        <f t="shared" ca="1" si="25"/>
        <v>0</v>
      </c>
      <c r="B1534" s="404"/>
      <c r="C1534" s="406"/>
      <c r="D1534" s="406"/>
      <c r="E1534" s="406"/>
      <c r="F1534" s="406"/>
      <c r="G1534" s="350"/>
    </row>
    <row r="1535" spans="1:7" x14ac:dyDescent="0.3">
      <c r="A1535" s="405">
        <f t="shared" ca="1" si="25"/>
        <v>0</v>
      </c>
      <c r="B1535" s="404"/>
      <c r="C1535" s="406"/>
      <c r="D1535" s="406"/>
      <c r="E1535" s="406"/>
      <c r="F1535" s="406"/>
      <c r="G1535" s="350"/>
    </row>
    <row r="1536" spans="1:7" x14ac:dyDescent="0.3">
      <c r="A1536" s="405">
        <f t="shared" ca="1" si="25"/>
        <v>0</v>
      </c>
      <c r="B1536" s="404"/>
      <c r="C1536" s="406"/>
      <c r="D1536" s="406"/>
      <c r="E1536" s="406"/>
      <c r="F1536" s="406"/>
      <c r="G1536" s="350"/>
    </row>
    <row r="1537" spans="1:7" x14ac:dyDescent="0.3">
      <c r="A1537" s="405">
        <f t="shared" ca="1" si="25"/>
        <v>0</v>
      </c>
      <c r="B1537" s="404"/>
      <c r="C1537" s="406"/>
      <c r="D1537" s="406"/>
      <c r="E1537" s="406"/>
      <c r="F1537" s="406"/>
      <c r="G1537" s="350"/>
    </row>
    <row r="1538" spans="1:7" x14ac:dyDescent="0.3">
      <c r="A1538" s="405">
        <f t="shared" ca="1" si="25"/>
        <v>0</v>
      </c>
      <c r="B1538" s="404"/>
      <c r="C1538" s="406"/>
      <c r="D1538" s="406"/>
      <c r="E1538" s="406"/>
      <c r="F1538" s="406"/>
      <c r="G1538" s="350"/>
    </row>
    <row r="1539" spans="1:7" x14ac:dyDescent="0.3">
      <c r="A1539" s="405">
        <f t="shared" ca="1" si="25"/>
        <v>0</v>
      </c>
      <c r="B1539" s="404"/>
      <c r="C1539" s="406"/>
      <c r="D1539" s="406"/>
      <c r="E1539" s="406"/>
      <c r="F1539" s="406"/>
      <c r="G1539" s="350"/>
    </row>
    <row r="1540" spans="1:7" x14ac:dyDescent="0.3">
      <c r="A1540" s="405">
        <f t="shared" ca="1" si="25"/>
        <v>0</v>
      </c>
      <c r="B1540" s="404"/>
      <c r="C1540" s="406"/>
      <c r="D1540" s="406"/>
      <c r="E1540" s="406"/>
      <c r="F1540" s="406"/>
      <c r="G1540" s="350"/>
    </row>
    <row r="1541" spans="1:7" x14ac:dyDescent="0.3">
      <c r="A1541" s="405">
        <f t="shared" ca="1" si="25"/>
        <v>0</v>
      </c>
      <c r="B1541" s="404"/>
      <c r="C1541" s="406"/>
      <c r="D1541" s="406"/>
      <c r="E1541" s="406"/>
      <c r="F1541" s="406"/>
      <c r="G1541" s="350"/>
    </row>
    <row r="1542" spans="1:7" x14ac:dyDescent="0.3">
      <c r="A1542" s="405">
        <f t="shared" ca="1" si="25"/>
        <v>0</v>
      </c>
      <c r="B1542" s="404"/>
      <c r="C1542" s="406"/>
      <c r="D1542" s="406"/>
      <c r="E1542" s="406"/>
      <c r="F1542" s="406"/>
      <c r="G1542" s="350"/>
    </row>
    <row r="1543" spans="1:7" x14ac:dyDescent="0.3">
      <c r="A1543" s="405">
        <f t="shared" ca="1" si="25"/>
        <v>0</v>
      </c>
      <c r="B1543" s="404"/>
      <c r="C1543" s="406"/>
      <c r="D1543" s="406"/>
      <c r="E1543" s="406"/>
      <c r="F1543" s="406"/>
      <c r="G1543" s="350"/>
    </row>
    <row r="1544" spans="1:7" x14ac:dyDescent="0.3">
      <c r="A1544" s="405">
        <f t="shared" ca="1" si="25"/>
        <v>0</v>
      </c>
      <c r="B1544" s="404"/>
      <c r="C1544" s="406"/>
      <c r="D1544" s="406"/>
      <c r="E1544" s="406"/>
      <c r="F1544" s="406"/>
      <c r="G1544" s="350"/>
    </row>
    <row r="1545" spans="1:7" x14ac:dyDescent="0.3">
      <c r="A1545" s="405">
        <f t="shared" ca="1" si="25"/>
        <v>0</v>
      </c>
      <c r="B1545" s="404"/>
      <c r="C1545" s="406"/>
      <c r="D1545" s="406"/>
      <c r="E1545" s="406"/>
      <c r="F1545" s="406"/>
      <c r="G1545" s="350"/>
    </row>
    <row r="1546" spans="1:7" x14ac:dyDescent="0.3">
      <c r="A1546" s="405">
        <f t="shared" ca="1" si="25"/>
        <v>0</v>
      </c>
      <c r="B1546" s="404"/>
      <c r="C1546" s="406"/>
      <c r="D1546" s="406"/>
      <c r="E1546" s="406"/>
      <c r="F1546" s="406"/>
      <c r="G1546" s="350"/>
    </row>
    <row r="1547" spans="1:7" x14ac:dyDescent="0.3">
      <c r="A1547" s="405">
        <f t="shared" ca="1" si="25"/>
        <v>0</v>
      </c>
      <c r="B1547" s="404"/>
      <c r="C1547" s="406"/>
      <c r="D1547" s="406"/>
      <c r="E1547" s="406"/>
      <c r="F1547" s="406"/>
      <c r="G1547" s="350"/>
    </row>
    <row r="1548" spans="1:7" x14ac:dyDescent="0.3">
      <c r="A1548" s="405">
        <f t="shared" ca="1" si="25"/>
        <v>0</v>
      </c>
      <c r="B1548" s="404"/>
      <c r="C1548" s="406"/>
      <c r="D1548" s="406"/>
      <c r="E1548" s="406"/>
      <c r="F1548" s="406"/>
      <c r="G1548" s="350"/>
    </row>
    <row r="1549" spans="1:7" x14ac:dyDescent="0.3">
      <c r="A1549" s="405">
        <f t="shared" ca="1" si="25"/>
        <v>0</v>
      </c>
      <c r="B1549" s="404"/>
      <c r="C1549" s="406"/>
      <c r="D1549" s="406"/>
      <c r="E1549" s="406"/>
      <c r="F1549" s="406"/>
      <c r="G1549" s="350"/>
    </row>
    <row r="1550" spans="1:7" x14ac:dyDescent="0.3">
      <c r="A1550" s="405">
        <f t="shared" ca="1" si="25"/>
        <v>0</v>
      </c>
      <c r="B1550" s="404"/>
      <c r="C1550" s="406"/>
      <c r="D1550" s="406"/>
      <c r="E1550" s="406"/>
      <c r="F1550" s="406"/>
      <c r="G1550" s="350"/>
    </row>
    <row r="1551" spans="1:7" x14ac:dyDescent="0.3">
      <c r="A1551" s="405">
        <f t="shared" ca="1" si="25"/>
        <v>0</v>
      </c>
      <c r="B1551" s="404"/>
      <c r="C1551" s="406"/>
      <c r="D1551" s="406"/>
      <c r="E1551" s="406"/>
      <c r="F1551" s="406"/>
      <c r="G1551" s="350"/>
    </row>
    <row r="1552" spans="1:7" x14ac:dyDescent="0.3">
      <c r="A1552" s="405">
        <f t="shared" ca="1" si="25"/>
        <v>0</v>
      </c>
      <c r="B1552" s="404"/>
      <c r="C1552" s="406"/>
      <c r="D1552" s="406"/>
      <c r="E1552" s="406"/>
      <c r="F1552" s="406"/>
      <c r="G1552" s="350"/>
    </row>
    <row r="1553" spans="1:7" x14ac:dyDescent="0.3">
      <c r="A1553" s="405">
        <f t="shared" ca="1" si="25"/>
        <v>0</v>
      </c>
      <c r="B1553" s="404"/>
      <c r="C1553" s="406"/>
      <c r="D1553" s="406"/>
      <c r="E1553" s="406"/>
      <c r="F1553" s="406"/>
      <c r="G1553" s="350"/>
    </row>
    <row r="1554" spans="1:7" x14ac:dyDescent="0.3">
      <c r="A1554" s="405">
        <f t="shared" ca="1" si="25"/>
        <v>0</v>
      </c>
      <c r="B1554" s="404"/>
      <c r="C1554" s="406"/>
      <c r="D1554" s="406"/>
      <c r="E1554" s="406"/>
      <c r="F1554" s="406"/>
      <c r="G1554" s="350"/>
    </row>
    <row r="1555" spans="1:7" x14ac:dyDescent="0.3">
      <c r="A1555" s="405">
        <f t="shared" ca="1" si="25"/>
        <v>0</v>
      </c>
      <c r="B1555" s="404"/>
      <c r="C1555" s="406"/>
      <c r="D1555" s="406"/>
      <c r="E1555" s="406"/>
      <c r="F1555" s="406"/>
      <c r="G1555" s="350"/>
    </row>
    <row r="1556" spans="1:7" x14ac:dyDescent="0.3">
      <c r="A1556" s="405">
        <f t="shared" ca="1" si="25"/>
        <v>0</v>
      </c>
      <c r="B1556" s="404"/>
      <c r="C1556" s="406"/>
      <c r="D1556" s="406"/>
      <c r="E1556" s="406"/>
      <c r="F1556" s="406"/>
      <c r="G1556" s="350"/>
    </row>
    <row r="1557" spans="1:7" x14ac:dyDescent="0.3">
      <c r="A1557" s="405">
        <f t="shared" ca="1" si="25"/>
        <v>0</v>
      </c>
      <c r="B1557" s="404"/>
      <c r="C1557" s="406"/>
      <c r="D1557" s="406"/>
      <c r="E1557" s="406"/>
      <c r="F1557" s="406"/>
      <c r="G1557" s="350"/>
    </row>
    <row r="1558" spans="1:7" x14ac:dyDescent="0.3">
      <c r="A1558" s="405">
        <f t="shared" ca="1" si="25"/>
        <v>0</v>
      </c>
      <c r="B1558" s="404"/>
      <c r="C1558" s="406"/>
      <c r="D1558" s="406"/>
      <c r="E1558" s="406"/>
      <c r="F1558" s="406"/>
      <c r="G1558" s="350"/>
    </row>
    <row r="1559" spans="1:7" x14ac:dyDescent="0.3">
      <c r="A1559" s="405">
        <f t="shared" ca="1" si="25"/>
        <v>0</v>
      </c>
      <c r="B1559" s="404"/>
      <c r="C1559" s="406"/>
      <c r="D1559" s="406"/>
      <c r="E1559" s="406"/>
      <c r="F1559" s="406"/>
      <c r="G1559" s="350"/>
    </row>
    <row r="1560" spans="1:7" x14ac:dyDescent="0.3">
      <c r="A1560" s="405">
        <f t="shared" ca="1" si="25"/>
        <v>0</v>
      </c>
      <c r="B1560" s="404"/>
      <c r="C1560" s="406"/>
      <c r="D1560" s="406"/>
      <c r="E1560" s="406"/>
      <c r="F1560" s="406"/>
      <c r="G1560" s="350"/>
    </row>
    <row r="1561" spans="1:7" x14ac:dyDescent="0.3">
      <c r="A1561" s="405">
        <f t="shared" ca="1" si="25"/>
        <v>0</v>
      </c>
      <c r="B1561" s="404"/>
      <c r="C1561" s="406"/>
      <c r="D1561" s="406"/>
      <c r="E1561" s="406"/>
      <c r="F1561" s="406"/>
      <c r="G1561" s="350"/>
    </row>
    <row r="1562" spans="1:7" x14ac:dyDescent="0.3">
      <c r="A1562" s="405">
        <f t="shared" ca="1" si="25"/>
        <v>0</v>
      </c>
      <c r="B1562" s="404"/>
      <c r="C1562" s="406"/>
      <c r="D1562" s="406"/>
      <c r="E1562" s="406"/>
      <c r="F1562" s="406"/>
      <c r="G1562" s="350"/>
    </row>
    <row r="1563" spans="1:7" x14ac:dyDescent="0.3">
      <c r="A1563" s="405">
        <f t="shared" ca="1" si="25"/>
        <v>0</v>
      </c>
      <c r="B1563" s="404"/>
      <c r="C1563" s="406"/>
      <c r="D1563" s="406"/>
      <c r="E1563" s="406"/>
      <c r="F1563" s="406"/>
      <c r="G1563" s="350"/>
    </row>
    <row r="1564" spans="1:7" x14ac:dyDescent="0.3">
      <c r="A1564" s="405">
        <f t="shared" ca="1" si="25"/>
        <v>0</v>
      </c>
      <c r="B1564" s="404"/>
      <c r="C1564" s="406"/>
      <c r="D1564" s="406"/>
      <c r="E1564" s="406"/>
      <c r="F1564" s="406"/>
      <c r="G1564" s="350"/>
    </row>
    <row r="1565" spans="1:7" x14ac:dyDescent="0.3">
      <c r="A1565" s="405">
        <f t="shared" ca="1" si="25"/>
        <v>0</v>
      </c>
      <c r="B1565" s="404"/>
      <c r="C1565" s="406"/>
      <c r="D1565" s="406"/>
      <c r="E1565" s="406"/>
      <c r="F1565" s="406"/>
      <c r="G1565" s="350"/>
    </row>
    <row r="1566" spans="1:7" x14ac:dyDescent="0.3">
      <c r="A1566" s="405">
        <f t="shared" ca="1" si="25"/>
        <v>0</v>
      </c>
      <c r="B1566" s="404"/>
      <c r="C1566" s="406"/>
      <c r="D1566" s="406"/>
      <c r="E1566" s="406"/>
      <c r="F1566" s="406"/>
      <c r="G1566" s="350"/>
    </row>
    <row r="1567" spans="1:7" x14ac:dyDescent="0.3">
      <c r="A1567" s="405">
        <f t="shared" ca="1" si="25"/>
        <v>0</v>
      </c>
      <c r="B1567" s="404"/>
      <c r="C1567" s="406"/>
      <c r="D1567" s="406"/>
      <c r="E1567" s="406"/>
      <c r="F1567" s="406"/>
      <c r="G1567" s="350"/>
    </row>
    <row r="1568" spans="1:7" x14ac:dyDescent="0.3">
      <c r="A1568" s="405">
        <f t="shared" ca="1" si="25"/>
        <v>0</v>
      </c>
      <c r="B1568" s="404"/>
      <c r="C1568" s="406"/>
      <c r="D1568" s="406"/>
      <c r="E1568" s="406"/>
      <c r="F1568" s="406"/>
      <c r="G1568" s="350"/>
    </row>
    <row r="1569" spans="1:7" x14ac:dyDescent="0.3">
      <c r="A1569" s="405">
        <f t="shared" ca="1" si="25"/>
        <v>0</v>
      </c>
      <c r="B1569" s="404"/>
      <c r="C1569" s="406"/>
      <c r="D1569" s="406"/>
      <c r="E1569" s="406"/>
      <c r="F1569" s="406"/>
      <c r="G1569" s="350"/>
    </row>
    <row r="1570" spans="1:7" x14ac:dyDescent="0.3">
      <c r="A1570" s="405">
        <f t="shared" ca="1" si="25"/>
        <v>0</v>
      </c>
      <c r="B1570" s="404"/>
      <c r="C1570" s="406"/>
      <c r="D1570" s="406"/>
      <c r="E1570" s="406"/>
      <c r="F1570" s="406"/>
      <c r="G1570" s="350"/>
    </row>
    <row r="1571" spans="1:7" x14ac:dyDescent="0.3">
      <c r="A1571" s="405">
        <f t="shared" ca="1" si="25"/>
        <v>0</v>
      </c>
      <c r="B1571" s="404"/>
      <c r="C1571" s="406"/>
      <c r="D1571" s="406"/>
      <c r="E1571" s="406"/>
      <c r="F1571" s="406"/>
      <c r="G1571" s="350"/>
    </row>
    <row r="1572" spans="1:7" x14ac:dyDescent="0.3">
      <c r="A1572" s="405">
        <f t="shared" ca="1" si="25"/>
        <v>0</v>
      </c>
      <c r="B1572" s="404"/>
      <c r="C1572" s="406"/>
      <c r="D1572" s="406"/>
      <c r="E1572" s="406"/>
      <c r="F1572" s="406"/>
      <c r="G1572" s="350"/>
    </row>
    <row r="1573" spans="1:7" x14ac:dyDescent="0.3">
      <c r="A1573" s="405">
        <f t="shared" ca="1" si="25"/>
        <v>0</v>
      </c>
      <c r="B1573" s="404"/>
      <c r="C1573" s="406"/>
      <c r="D1573" s="406"/>
      <c r="E1573" s="406"/>
      <c r="F1573" s="406"/>
      <c r="G1573" s="350"/>
    </row>
    <row r="1574" spans="1:7" x14ac:dyDescent="0.3">
      <c r="A1574" s="405">
        <f t="shared" ca="1" si="25"/>
        <v>0</v>
      </c>
      <c r="B1574" s="404"/>
      <c r="C1574" s="406"/>
      <c r="D1574" s="406"/>
      <c r="E1574" s="406"/>
      <c r="F1574" s="406"/>
      <c r="G1574" s="350"/>
    </row>
    <row r="1575" spans="1:7" x14ac:dyDescent="0.3">
      <c r="A1575" s="405">
        <f t="shared" ca="1" si="25"/>
        <v>0</v>
      </c>
      <c r="B1575" s="404"/>
      <c r="C1575" s="406"/>
      <c r="D1575" s="406"/>
      <c r="E1575" s="406"/>
      <c r="F1575" s="406"/>
      <c r="G1575" s="350"/>
    </row>
    <row r="1576" spans="1:7" x14ac:dyDescent="0.3">
      <c r="A1576" s="405">
        <f t="shared" ca="1" si="25"/>
        <v>0</v>
      </c>
      <c r="B1576" s="404"/>
      <c r="C1576" s="406"/>
      <c r="D1576" s="406"/>
      <c r="E1576" s="406"/>
      <c r="F1576" s="406"/>
      <c r="G1576" s="350"/>
    </row>
    <row r="1577" spans="1:7" x14ac:dyDescent="0.3">
      <c r="A1577" s="405">
        <f t="shared" ca="1" si="25"/>
        <v>0</v>
      </c>
      <c r="B1577" s="404"/>
      <c r="C1577" s="406"/>
      <c r="D1577" s="406"/>
      <c r="E1577" s="406"/>
      <c r="F1577" s="406"/>
      <c r="G1577" s="350"/>
    </row>
    <row r="1578" spans="1:7" x14ac:dyDescent="0.3">
      <c r="A1578" s="405">
        <f t="shared" ca="1" si="25"/>
        <v>0</v>
      </c>
      <c r="B1578" s="404"/>
      <c r="C1578" s="406"/>
      <c r="D1578" s="406"/>
      <c r="E1578" s="406"/>
      <c r="F1578" s="406"/>
      <c r="G1578" s="350"/>
    </row>
    <row r="1579" spans="1:7" x14ac:dyDescent="0.3">
      <c r="A1579" s="405">
        <f t="shared" ca="1" si="25"/>
        <v>0</v>
      </c>
      <c r="B1579" s="404"/>
      <c r="C1579" s="406"/>
      <c r="D1579" s="406"/>
      <c r="E1579" s="406"/>
      <c r="F1579" s="406"/>
      <c r="G1579" s="350"/>
    </row>
    <row r="1580" spans="1:7" x14ac:dyDescent="0.3">
      <c r="A1580" s="405">
        <f t="shared" ca="1" si="25"/>
        <v>0</v>
      </c>
      <c r="B1580" s="404"/>
      <c r="C1580" s="406"/>
      <c r="D1580" s="406"/>
      <c r="E1580" s="406"/>
      <c r="F1580" s="406"/>
      <c r="G1580" s="350"/>
    </row>
    <row r="1581" spans="1:7" x14ac:dyDescent="0.3">
      <c r="A1581" s="405">
        <f t="shared" ca="1" si="25"/>
        <v>0</v>
      </c>
      <c r="B1581" s="404"/>
      <c r="C1581" s="406"/>
      <c r="D1581" s="406"/>
      <c r="E1581" s="406"/>
      <c r="F1581" s="406"/>
      <c r="G1581" s="350"/>
    </row>
    <row r="1582" spans="1:7" x14ac:dyDescent="0.3">
      <c r="A1582" s="405">
        <f t="shared" ca="1" si="25"/>
        <v>0</v>
      </c>
      <c r="B1582" s="404"/>
      <c r="C1582" s="406"/>
      <c r="D1582" s="406"/>
      <c r="E1582" s="406"/>
      <c r="F1582" s="406"/>
      <c r="G1582" s="350"/>
    </row>
    <row r="1583" spans="1:7" x14ac:dyDescent="0.3">
      <c r="A1583" s="405">
        <f t="shared" ca="1" si="25"/>
        <v>0</v>
      </c>
      <c r="B1583" s="404"/>
      <c r="C1583" s="406"/>
      <c r="D1583" s="406"/>
      <c r="E1583" s="406"/>
      <c r="F1583" s="406"/>
      <c r="G1583" s="350"/>
    </row>
    <row r="1584" spans="1:7" x14ac:dyDescent="0.3">
      <c r="A1584" s="405">
        <f t="shared" ca="1" si="25"/>
        <v>0</v>
      </c>
      <c r="B1584" s="404"/>
      <c r="C1584" s="406"/>
      <c r="D1584" s="406"/>
      <c r="E1584" s="406"/>
      <c r="F1584" s="406"/>
      <c r="G1584" s="350"/>
    </row>
    <row r="1585" spans="1:7" x14ac:dyDescent="0.3">
      <c r="A1585" s="405">
        <f t="shared" ca="1" si="25"/>
        <v>0</v>
      </c>
      <c r="B1585" s="404"/>
      <c r="C1585" s="406"/>
      <c r="D1585" s="406"/>
      <c r="E1585" s="406"/>
      <c r="F1585" s="406"/>
      <c r="G1585" s="350"/>
    </row>
    <row r="1586" spans="1:7" x14ac:dyDescent="0.3">
      <c r="A1586" s="405">
        <f t="shared" ca="1" si="25"/>
        <v>0</v>
      </c>
      <c r="B1586" s="404"/>
      <c r="C1586" s="406"/>
      <c r="D1586" s="406"/>
      <c r="E1586" s="406"/>
      <c r="F1586" s="406"/>
      <c r="G1586" s="350"/>
    </row>
    <row r="1587" spans="1:7" x14ac:dyDescent="0.3">
      <c r="A1587" s="405">
        <f t="shared" ca="1" si="25"/>
        <v>0</v>
      </c>
      <c r="B1587" s="404"/>
      <c r="C1587" s="406"/>
      <c r="D1587" s="406"/>
      <c r="E1587" s="406"/>
      <c r="F1587" s="406"/>
      <c r="G1587" s="350"/>
    </row>
    <row r="1588" spans="1:7" x14ac:dyDescent="0.3">
      <c r="A1588" s="405">
        <f t="shared" ca="1" si="25"/>
        <v>0</v>
      </c>
      <c r="B1588" s="404"/>
      <c r="C1588" s="406"/>
      <c r="D1588" s="406"/>
      <c r="E1588" s="406"/>
      <c r="F1588" s="406"/>
      <c r="G1588" s="350"/>
    </row>
    <row r="1589" spans="1:7" x14ac:dyDescent="0.3">
      <c r="A1589" s="405">
        <f t="shared" ca="1" si="25"/>
        <v>0</v>
      </c>
      <c r="B1589" s="404"/>
      <c r="C1589" s="406"/>
      <c r="D1589" s="406"/>
      <c r="E1589" s="406"/>
      <c r="F1589" s="406"/>
      <c r="G1589" s="350"/>
    </row>
    <row r="1590" spans="1:7" x14ac:dyDescent="0.3">
      <c r="A1590" s="405">
        <f t="shared" ca="1" si="25"/>
        <v>0</v>
      </c>
      <c r="B1590" s="404"/>
      <c r="C1590" s="406"/>
      <c r="D1590" s="406"/>
      <c r="E1590" s="406"/>
      <c r="F1590" s="406"/>
      <c r="G1590" s="350"/>
    </row>
    <row r="1591" spans="1:7" x14ac:dyDescent="0.3">
      <c r="A1591" s="405">
        <f t="shared" ca="1" si="25"/>
        <v>0</v>
      </c>
      <c r="B1591" s="404"/>
      <c r="C1591" s="406"/>
      <c r="D1591" s="406"/>
      <c r="E1591" s="406"/>
      <c r="F1591" s="406"/>
      <c r="G1591" s="350"/>
    </row>
    <row r="1592" spans="1:7" x14ac:dyDescent="0.3">
      <c r="A1592" s="405">
        <f t="shared" ca="1" si="25"/>
        <v>0</v>
      </c>
      <c r="B1592" s="404"/>
      <c r="C1592" s="406"/>
      <c r="D1592" s="406"/>
      <c r="E1592" s="406"/>
      <c r="F1592" s="406"/>
      <c r="G1592" s="350"/>
    </row>
    <row r="1593" spans="1:7" x14ac:dyDescent="0.3">
      <c r="A1593" s="405">
        <f t="shared" ref="A1593:A1656" ca="1" si="26">OFFSET($C1593,0,$B$4-1)</f>
        <v>0</v>
      </c>
      <c r="B1593" s="404"/>
      <c r="C1593" s="406"/>
      <c r="D1593" s="406"/>
      <c r="E1593" s="406"/>
      <c r="F1593" s="406"/>
      <c r="G1593" s="350"/>
    </row>
    <row r="1594" spans="1:7" x14ac:dyDescent="0.3">
      <c r="A1594" s="405">
        <f t="shared" ca="1" si="26"/>
        <v>0</v>
      </c>
      <c r="B1594" s="404"/>
      <c r="C1594" s="406"/>
      <c r="D1594" s="406"/>
      <c r="E1594" s="406"/>
      <c r="F1594" s="406"/>
      <c r="G1594" s="350"/>
    </row>
    <row r="1595" spans="1:7" x14ac:dyDescent="0.3">
      <c r="A1595" s="405">
        <f t="shared" ca="1" si="26"/>
        <v>0</v>
      </c>
      <c r="B1595" s="404"/>
      <c r="C1595" s="406"/>
      <c r="D1595" s="406"/>
      <c r="E1595" s="406"/>
      <c r="F1595" s="406"/>
      <c r="G1595" s="350"/>
    </row>
    <row r="1596" spans="1:7" x14ac:dyDescent="0.3">
      <c r="A1596" s="405">
        <f t="shared" ca="1" si="26"/>
        <v>0</v>
      </c>
      <c r="B1596" s="404"/>
      <c r="C1596" s="406"/>
      <c r="D1596" s="406"/>
      <c r="E1596" s="406"/>
      <c r="F1596" s="406"/>
      <c r="G1596" s="350"/>
    </row>
    <row r="1597" spans="1:7" x14ac:dyDescent="0.3">
      <c r="A1597" s="405">
        <f t="shared" ca="1" si="26"/>
        <v>0</v>
      </c>
      <c r="B1597" s="404"/>
      <c r="C1597" s="406"/>
      <c r="D1597" s="406"/>
      <c r="E1597" s="406"/>
      <c r="F1597" s="406"/>
      <c r="G1597" s="350"/>
    </row>
    <row r="1598" spans="1:7" x14ac:dyDescent="0.3">
      <c r="A1598" s="405">
        <f t="shared" ca="1" si="26"/>
        <v>0</v>
      </c>
      <c r="B1598" s="404"/>
      <c r="C1598" s="406"/>
      <c r="D1598" s="406"/>
      <c r="E1598" s="406"/>
      <c r="F1598" s="406"/>
      <c r="G1598" s="350"/>
    </row>
    <row r="1599" spans="1:7" x14ac:dyDescent="0.3">
      <c r="A1599" s="405">
        <f t="shared" ca="1" si="26"/>
        <v>0</v>
      </c>
      <c r="B1599" s="404"/>
      <c r="C1599" s="406"/>
      <c r="D1599" s="406"/>
      <c r="E1599" s="406"/>
      <c r="F1599" s="406"/>
      <c r="G1599" s="350"/>
    </row>
    <row r="1600" spans="1:7" x14ac:dyDescent="0.3">
      <c r="A1600" s="405">
        <f t="shared" ca="1" si="26"/>
        <v>0</v>
      </c>
      <c r="B1600" s="404"/>
      <c r="C1600" s="406"/>
      <c r="D1600" s="406"/>
      <c r="E1600" s="406"/>
      <c r="F1600" s="406"/>
      <c r="G1600" s="350"/>
    </row>
    <row r="1601" spans="1:7" x14ac:dyDescent="0.3">
      <c r="A1601" s="405">
        <f t="shared" ca="1" si="26"/>
        <v>0</v>
      </c>
      <c r="B1601" s="404"/>
      <c r="C1601" s="406"/>
      <c r="D1601" s="406"/>
      <c r="E1601" s="406"/>
      <c r="F1601" s="406"/>
      <c r="G1601" s="350"/>
    </row>
    <row r="1602" spans="1:7" x14ac:dyDescent="0.3">
      <c r="A1602" s="405">
        <f t="shared" ca="1" si="26"/>
        <v>0</v>
      </c>
      <c r="B1602" s="404"/>
      <c r="C1602" s="406"/>
      <c r="D1602" s="406"/>
      <c r="E1602" s="406"/>
      <c r="F1602" s="406"/>
      <c r="G1602" s="350"/>
    </row>
    <row r="1603" spans="1:7" x14ac:dyDescent="0.3">
      <c r="A1603" s="405">
        <f t="shared" ca="1" si="26"/>
        <v>0</v>
      </c>
      <c r="B1603" s="404"/>
      <c r="C1603" s="406"/>
      <c r="D1603" s="406"/>
      <c r="E1603" s="406"/>
      <c r="F1603" s="406"/>
      <c r="G1603" s="350"/>
    </row>
    <row r="1604" spans="1:7" x14ac:dyDescent="0.3">
      <c r="A1604" s="405">
        <f t="shared" ca="1" si="26"/>
        <v>0</v>
      </c>
      <c r="B1604" s="404"/>
      <c r="C1604" s="406"/>
      <c r="D1604" s="406"/>
      <c r="E1604" s="406"/>
      <c r="F1604" s="406"/>
      <c r="G1604" s="350"/>
    </row>
    <row r="1605" spans="1:7" x14ac:dyDescent="0.3">
      <c r="A1605" s="405">
        <f t="shared" ca="1" si="26"/>
        <v>0</v>
      </c>
      <c r="B1605" s="404"/>
      <c r="C1605" s="406"/>
      <c r="D1605" s="406"/>
      <c r="E1605" s="406"/>
      <c r="F1605" s="406"/>
      <c r="G1605" s="350"/>
    </row>
    <row r="1606" spans="1:7" x14ac:dyDescent="0.3">
      <c r="A1606" s="405">
        <f t="shared" ca="1" si="26"/>
        <v>0</v>
      </c>
      <c r="B1606" s="404"/>
      <c r="C1606" s="406"/>
      <c r="D1606" s="406"/>
      <c r="E1606" s="406"/>
      <c r="F1606" s="406"/>
      <c r="G1606" s="350"/>
    </row>
    <row r="1607" spans="1:7" x14ac:dyDescent="0.3">
      <c r="A1607" s="405">
        <f t="shared" ca="1" si="26"/>
        <v>0</v>
      </c>
      <c r="B1607" s="404"/>
      <c r="C1607" s="406"/>
      <c r="D1607" s="406"/>
      <c r="E1607" s="406"/>
      <c r="F1607" s="406"/>
      <c r="G1607" s="350"/>
    </row>
    <row r="1608" spans="1:7" x14ac:dyDescent="0.3">
      <c r="A1608" s="405">
        <f t="shared" ca="1" si="26"/>
        <v>0</v>
      </c>
      <c r="B1608" s="404"/>
      <c r="C1608" s="406"/>
      <c r="D1608" s="406"/>
      <c r="E1608" s="406"/>
      <c r="F1608" s="406"/>
      <c r="G1608" s="350"/>
    </row>
    <row r="1609" spans="1:7" x14ac:dyDescent="0.3">
      <c r="A1609" s="405">
        <f t="shared" ca="1" si="26"/>
        <v>0</v>
      </c>
      <c r="B1609" s="404"/>
      <c r="C1609" s="406"/>
      <c r="D1609" s="406"/>
      <c r="E1609" s="406"/>
      <c r="F1609" s="406"/>
      <c r="G1609" s="350"/>
    </row>
    <row r="1610" spans="1:7" x14ac:dyDescent="0.3">
      <c r="A1610" s="405">
        <f t="shared" ca="1" si="26"/>
        <v>0</v>
      </c>
      <c r="B1610" s="404"/>
      <c r="C1610" s="406"/>
      <c r="D1610" s="406"/>
      <c r="E1610" s="406"/>
      <c r="F1610" s="406"/>
      <c r="G1610" s="350"/>
    </row>
    <row r="1611" spans="1:7" x14ac:dyDescent="0.3">
      <c r="A1611" s="405">
        <f t="shared" ca="1" si="26"/>
        <v>0</v>
      </c>
      <c r="B1611" s="404"/>
      <c r="C1611" s="406"/>
      <c r="D1611" s="406"/>
      <c r="E1611" s="406"/>
      <c r="F1611" s="406"/>
      <c r="G1611" s="350"/>
    </row>
    <row r="1612" spans="1:7" x14ac:dyDescent="0.3">
      <c r="A1612" s="405">
        <f t="shared" ca="1" si="26"/>
        <v>0</v>
      </c>
      <c r="B1612" s="404"/>
      <c r="C1612" s="406"/>
      <c r="D1612" s="406"/>
      <c r="E1612" s="406"/>
      <c r="F1612" s="406"/>
      <c r="G1612" s="350"/>
    </row>
    <row r="1613" spans="1:7" x14ac:dyDescent="0.3">
      <c r="A1613" s="405">
        <f t="shared" ca="1" si="26"/>
        <v>0</v>
      </c>
      <c r="B1613" s="404"/>
      <c r="C1613" s="406"/>
      <c r="D1613" s="406"/>
      <c r="E1613" s="406"/>
      <c r="F1613" s="406"/>
      <c r="G1613" s="350"/>
    </row>
    <row r="1614" spans="1:7" x14ac:dyDescent="0.3">
      <c r="A1614" s="405">
        <f t="shared" ca="1" si="26"/>
        <v>0</v>
      </c>
      <c r="B1614" s="404"/>
      <c r="C1614" s="406"/>
      <c r="D1614" s="406"/>
      <c r="E1614" s="406"/>
      <c r="F1614" s="406"/>
      <c r="G1614" s="350"/>
    </row>
    <row r="1615" spans="1:7" x14ac:dyDescent="0.3">
      <c r="A1615" s="405">
        <f t="shared" ca="1" si="26"/>
        <v>0</v>
      </c>
      <c r="B1615" s="404"/>
      <c r="C1615" s="406"/>
      <c r="D1615" s="406"/>
      <c r="E1615" s="406"/>
      <c r="F1615" s="406"/>
      <c r="G1615" s="350"/>
    </row>
    <row r="1616" spans="1:7" x14ac:dyDescent="0.3">
      <c r="A1616" s="405">
        <f t="shared" ca="1" si="26"/>
        <v>0</v>
      </c>
      <c r="B1616" s="404"/>
      <c r="C1616" s="406"/>
      <c r="D1616" s="406"/>
      <c r="E1616" s="406"/>
      <c r="F1616" s="406"/>
      <c r="G1616" s="350"/>
    </row>
    <row r="1617" spans="1:7" x14ac:dyDescent="0.3">
      <c r="A1617" s="405">
        <f t="shared" ca="1" si="26"/>
        <v>0</v>
      </c>
      <c r="B1617" s="404"/>
      <c r="C1617" s="406"/>
      <c r="D1617" s="406"/>
      <c r="E1617" s="406"/>
      <c r="F1617" s="406"/>
      <c r="G1617" s="350"/>
    </row>
    <row r="1618" spans="1:7" x14ac:dyDescent="0.3">
      <c r="A1618" s="405">
        <f t="shared" ca="1" si="26"/>
        <v>0</v>
      </c>
      <c r="B1618" s="404"/>
      <c r="C1618" s="406"/>
      <c r="D1618" s="406"/>
      <c r="E1618" s="406"/>
      <c r="F1618" s="406"/>
      <c r="G1618" s="350"/>
    </row>
    <row r="1619" spans="1:7" x14ac:dyDescent="0.3">
      <c r="A1619" s="405">
        <f t="shared" ca="1" si="26"/>
        <v>0</v>
      </c>
      <c r="B1619" s="404"/>
      <c r="C1619" s="406"/>
      <c r="D1619" s="406"/>
      <c r="E1619" s="406"/>
      <c r="F1619" s="406"/>
      <c r="G1619" s="350"/>
    </row>
    <row r="1620" spans="1:7" x14ac:dyDescent="0.3">
      <c r="A1620" s="405">
        <f t="shared" ca="1" si="26"/>
        <v>0</v>
      </c>
      <c r="B1620" s="404"/>
      <c r="C1620" s="406"/>
      <c r="D1620" s="406"/>
      <c r="E1620" s="406"/>
      <c r="F1620" s="406"/>
      <c r="G1620" s="350"/>
    </row>
    <row r="1621" spans="1:7" x14ac:dyDescent="0.3">
      <c r="A1621" s="405">
        <f t="shared" ca="1" si="26"/>
        <v>0</v>
      </c>
      <c r="B1621" s="404"/>
      <c r="C1621" s="406"/>
      <c r="D1621" s="406"/>
      <c r="E1621" s="406"/>
      <c r="F1621" s="406"/>
      <c r="G1621" s="350"/>
    </row>
    <row r="1622" spans="1:7" x14ac:dyDescent="0.3">
      <c r="A1622" s="405">
        <f t="shared" ca="1" si="26"/>
        <v>0</v>
      </c>
      <c r="B1622" s="404"/>
      <c r="C1622" s="406"/>
      <c r="D1622" s="406"/>
      <c r="E1622" s="406"/>
      <c r="F1622" s="406"/>
      <c r="G1622" s="350"/>
    </row>
    <row r="1623" spans="1:7" x14ac:dyDescent="0.3">
      <c r="A1623" s="405">
        <f t="shared" ca="1" si="26"/>
        <v>0</v>
      </c>
      <c r="B1623" s="404"/>
      <c r="C1623" s="406"/>
      <c r="D1623" s="406"/>
      <c r="E1623" s="406"/>
      <c r="F1623" s="406"/>
      <c r="G1623" s="350"/>
    </row>
    <row r="1624" spans="1:7" x14ac:dyDescent="0.3">
      <c r="A1624" s="405">
        <f t="shared" ca="1" si="26"/>
        <v>0</v>
      </c>
      <c r="B1624" s="404"/>
      <c r="C1624" s="406"/>
      <c r="D1624" s="406"/>
      <c r="E1624" s="406"/>
      <c r="F1624" s="406"/>
      <c r="G1624" s="350"/>
    </row>
    <row r="1625" spans="1:7" x14ac:dyDescent="0.3">
      <c r="A1625" s="405">
        <f t="shared" ca="1" si="26"/>
        <v>0</v>
      </c>
      <c r="B1625" s="404"/>
      <c r="C1625" s="406"/>
      <c r="D1625" s="406"/>
      <c r="E1625" s="406"/>
      <c r="F1625" s="406"/>
      <c r="G1625" s="350"/>
    </row>
    <row r="1626" spans="1:7" x14ac:dyDescent="0.3">
      <c r="A1626" s="405">
        <f t="shared" ca="1" si="26"/>
        <v>0</v>
      </c>
      <c r="B1626" s="404"/>
      <c r="C1626" s="406"/>
      <c r="D1626" s="406"/>
      <c r="E1626" s="406"/>
      <c r="F1626" s="406"/>
      <c r="G1626" s="350"/>
    </row>
    <row r="1627" spans="1:7" x14ac:dyDescent="0.3">
      <c r="A1627" s="405">
        <f t="shared" ca="1" si="26"/>
        <v>0</v>
      </c>
      <c r="B1627" s="404"/>
      <c r="C1627" s="406"/>
      <c r="D1627" s="406"/>
      <c r="E1627" s="406"/>
      <c r="F1627" s="406"/>
      <c r="G1627" s="350"/>
    </row>
    <row r="1628" spans="1:7" x14ac:dyDescent="0.3">
      <c r="A1628" s="405">
        <f t="shared" ca="1" si="26"/>
        <v>0</v>
      </c>
      <c r="B1628" s="404"/>
      <c r="C1628" s="406"/>
      <c r="D1628" s="406"/>
      <c r="E1628" s="406"/>
      <c r="F1628" s="406"/>
      <c r="G1628" s="350"/>
    </row>
    <row r="1629" spans="1:7" x14ac:dyDescent="0.3">
      <c r="A1629" s="405">
        <f t="shared" ca="1" si="26"/>
        <v>0</v>
      </c>
      <c r="B1629" s="404"/>
      <c r="C1629" s="406"/>
      <c r="D1629" s="406"/>
      <c r="E1629" s="406"/>
      <c r="F1629" s="406"/>
      <c r="G1629" s="350"/>
    </row>
    <row r="1630" spans="1:7" x14ac:dyDescent="0.3">
      <c r="A1630" s="405">
        <f t="shared" ca="1" si="26"/>
        <v>0</v>
      </c>
      <c r="B1630" s="404"/>
      <c r="C1630" s="406"/>
      <c r="D1630" s="406"/>
      <c r="E1630" s="406"/>
      <c r="F1630" s="406"/>
      <c r="G1630" s="350"/>
    </row>
    <row r="1631" spans="1:7" x14ac:dyDescent="0.3">
      <c r="A1631" s="405">
        <f t="shared" ca="1" si="26"/>
        <v>0</v>
      </c>
      <c r="B1631" s="404"/>
      <c r="C1631" s="406"/>
      <c r="D1631" s="406"/>
      <c r="E1631" s="406"/>
      <c r="F1631" s="406"/>
      <c r="G1631" s="350"/>
    </row>
    <row r="1632" spans="1:7" x14ac:dyDescent="0.3">
      <c r="A1632" s="405">
        <f t="shared" ca="1" si="26"/>
        <v>0</v>
      </c>
      <c r="B1632" s="404"/>
      <c r="C1632" s="406"/>
      <c r="D1632" s="406"/>
      <c r="E1632" s="406"/>
      <c r="F1632" s="406"/>
      <c r="G1632" s="350"/>
    </row>
    <row r="1633" spans="1:7" x14ac:dyDescent="0.3">
      <c r="A1633" s="405">
        <f t="shared" ca="1" si="26"/>
        <v>0</v>
      </c>
      <c r="B1633" s="404"/>
      <c r="C1633" s="406"/>
      <c r="D1633" s="406"/>
      <c r="E1633" s="406"/>
      <c r="F1633" s="406"/>
      <c r="G1633" s="350"/>
    </row>
    <row r="1634" spans="1:7" x14ac:dyDescent="0.3">
      <c r="A1634" s="405">
        <f t="shared" ca="1" si="26"/>
        <v>0</v>
      </c>
      <c r="B1634" s="404"/>
      <c r="C1634" s="406"/>
      <c r="D1634" s="406"/>
      <c r="E1634" s="406"/>
      <c r="F1634" s="406"/>
      <c r="G1634" s="350"/>
    </row>
    <row r="1635" spans="1:7" x14ac:dyDescent="0.3">
      <c r="A1635" s="405">
        <f t="shared" ca="1" si="26"/>
        <v>0</v>
      </c>
      <c r="B1635" s="404"/>
      <c r="C1635" s="406"/>
      <c r="D1635" s="406"/>
      <c r="E1635" s="406"/>
      <c r="F1635" s="406"/>
      <c r="G1635" s="350"/>
    </row>
    <row r="1636" spans="1:7" x14ac:dyDescent="0.3">
      <c r="A1636" s="405">
        <f t="shared" ca="1" si="26"/>
        <v>0</v>
      </c>
      <c r="B1636" s="404"/>
      <c r="C1636" s="406"/>
      <c r="D1636" s="406"/>
      <c r="E1636" s="406"/>
      <c r="F1636" s="406"/>
      <c r="G1636" s="350"/>
    </row>
    <row r="1637" spans="1:7" x14ac:dyDescent="0.3">
      <c r="A1637" s="405">
        <f t="shared" ca="1" si="26"/>
        <v>0</v>
      </c>
      <c r="B1637" s="404"/>
      <c r="C1637" s="406"/>
      <c r="D1637" s="406"/>
      <c r="E1637" s="406"/>
      <c r="F1637" s="406"/>
      <c r="G1637" s="350"/>
    </row>
    <row r="1638" spans="1:7" x14ac:dyDescent="0.3">
      <c r="A1638" s="405">
        <f t="shared" ca="1" si="26"/>
        <v>0</v>
      </c>
      <c r="B1638" s="404"/>
      <c r="C1638" s="406"/>
      <c r="D1638" s="406"/>
      <c r="E1638" s="406"/>
      <c r="F1638" s="406"/>
      <c r="G1638" s="350"/>
    </row>
    <row r="1639" spans="1:7" x14ac:dyDescent="0.3">
      <c r="A1639" s="405">
        <f t="shared" ca="1" si="26"/>
        <v>0</v>
      </c>
      <c r="B1639" s="404"/>
      <c r="C1639" s="406"/>
      <c r="D1639" s="406"/>
      <c r="E1639" s="406"/>
      <c r="F1639" s="406"/>
      <c r="G1639" s="350"/>
    </row>
    <row r="1640" spans="1:7" x14ac:dyDescent="0.3">
      <c r="A1640" s="405">
        <f t="shared" ca="1" si="26"/>
        <v>0</v>
      </c>
      <c r="B1640" s="404"/>
      <c r="C1640" s="406"/>
      <c r="D1640" s="406"/>
      <c r="E1640" s="406"/>
      <c r="F1640" s="406"/>
      <c r="G1640" s="350"/>
    </row>
    <row r="1641" spans="1:7" x14ac:dyDescent="0.3">
      <c r="A1641" s="405">
        <f t="shared" ca="1" si="26"/>
        <v>0</v>
      </c>
      <c r="B1641" s="404"/>
      <c r="C1641" s="406"/>
      <c r="D1641" s="406"/>
      <c r="E1641" s="406"/>
      <c r="F1641" s="406"/>
      <c r="G1641" s="350"/>
    </row>
    <row r="1642" spans="1:7" x14ac:dyDescent="0.3">
      <c r="A1642" s="405">
        <f t="shared" ca="1" si="26"/>
        <v>0</v>
      </c>
      <c r="B1642" s="404"/>
      <c r="C1642" s="406"/>
      <c r="D1642" s="406"/>
      <c r="E1642" s="406"/>
      <c r="F1642" s="406"/>
      <c r="G1642" s="350"/>
    </row>
    <row r="1643" spans="1:7" x14ac:dyDescent="0.3">
      <c r="A1643" s="405">
        <f t="shared" ca="1" si="26"/>
        <v>0</v>
      </c>
      <c r="B1643" s="404"/>
      <c r="C1643" s="406"/>
      <c r="D1643" s="406"/>
      <c r="E1643" s="406"/>
      <c r="F1643" s="406"/>
      <c r="G1643" s="350"/>
    </row>
    <row r="1644" spans="1:7" x14ac:dyDescent="0.3">
      <c r="A1644" s="405">
        <f t="shared" ca="1" si="26"/>
        <v>0</v>
      </c>
      <c r="B1644" s="404"/>
      <c r="C1644" s="406"/>
      <c r="D1644" s="406"/>
      <c r="E1644" s="406"/>
      <c r="F1644" s="406"/>
      <c r="G1644" s="350"/>
    </row>
    <row r="1645" spans="1:7" x14ac:dyDescent="0.3">
      <c r="A1645" s="405">
        <f t="shared" ca="1" si="26"/>
        <v>0</v>
      </c>
      <c r="B1645" s="404"/>
      <c r="C1645" s="406"/>
      <c r="D1645" s="406"/>
      <c r="E1645" s="406"/>
      <c r="F1645" s="406"/>
      <c r="G1645" s="350"/>
    </row>
    <row r="1646" spans="1:7" x14ac:dyDescent="0.3">
      <c r="A1646" s="405">
        <f t="shared" ca="1" si="26"/>
        <v>0</v>
      </c>
      <c r="B1646" s="404"/>
      <c r="C1646" s="406"/>
      <c r="D1646" s="406"/>
      <c r="E1646" s="406"/>
      <c r="F1646" s="406"/>
      <c r="G1646" s="350"/>
    </row>
    <row r="1647" spans="1:7" x14ac:dyDescent="0.3">
      <c r="A1647" s="405">
        <f t="shared" ca="1" si="26"/>
        <v>0</v>
      </c>
      <c r="B1647" s="404"/>
      <c r="C1647" s="406"/>
      <c r="D1647" s="406"/>
      <c r="E1647" s="406"/>
      <c r="F1647" s="406"/>
      <c r="G1647" s="350"/>
    </row>
    <row r="1648" spans="1:7" x14ac:dyDescent="0.3">
      <c r="A1648" s="405">
        <f t="shared" ca="1" si="26"/>
        <v>0</v>
      </c>
      <c r="B1648" s="404"/>
      <c r="C1648" s="406"/>
      <c r="D1648" s="406"/>
      <c r="E1648" s="406"/>
      <c r="F1648" s="406"/>
      <c r="G1648" s="350"/>
    </row>
    <row r="1649" spans="1:7" x14ac:dyDescent="0.3">
      <c r="A1649" s="405">
        <f t="shared" ca="1" si="26"/>
        <v>0</v>
      </c>
      <c r="B1649" s="404"/>
      <c r="C1649" s="406"/>
      <c r="D1649" s="406"/>
      <c r="E1649" s="406"/>
      <c r="F1649" s="406"/>
      <c r="G1649" s="350"/>
    </row>
    <row r="1650" spans="1:7" x14ac:dyDescent="0.3">
      <c r="A1650" s="405">
        <f t="shared" ca="1" si="26"/>
        <v>0</v>
      </c>
      <c r="B1650" s="404"/>
      <c r="C1650" s="406"/>
      <c r="D1650" s="406"/>
      <c r="E1650" s="406"/>
      <c r="F1650" s="406"/>
      <c r="G1650" s="350"/>
    </row>
    <row r="1651" spans="1:7" x14ac:dyDescent="0.3">
      <c r="A1651" s="405">
        <f t="shared" ca="1" si="26"/>
        <v>0</v>
      </c>
      <c r="B1651" s="404"/>
      <c r="C1651" s="406"/>
      <c r="D1651" s="406"/>
      <c r="E1651" s="406"/>
      <c r="F1651" s="406"/>
      <c r="G1651" s="350"/>
    </row>
    <row r="1652" spans="1:7" x14ac:dyDescent="0.3">
      <c r="A1652" s="405">
        <f t="shared" ca="1" si="26"/>
        <v>0</v>
      </c>
      <c r="B1652" s="404"/>
      <c r="C1652" s="406"/>
      <c r="D1652" s="406"/>
      <c r="E1652" s="406"/>
      <c r="F1652" s="406"/>
      <c r="G1652" s="350"/>
    </row>
    <row r="1653" spans="1:7" x14ac:dyDescent="0.3">
      <c r="A1653" s="405">
        <f t="shared" ca="1" si="26"/>
        <v>0</v>
      </c>
      <c r="B1653" s="404"/>
      <c r="C1653" s="406"/>
      <c r="D1653" s="406"/>
      <c r="E1653" s="406"/>
      <c r="F1653" s="406"/>
      <c r="G1653" s="350"/>
    </row>
    <row r="1654" spans="1:7" x14ac:dyDescent="0.3">
      <c r="A1654" s="405">
        <f t="shared" ca="1" si="26"/>
        <v>0</v>
      </c>
      <c r="B1654" s="404"/>
      <c r="C1654" s="406"/>
      <c r="D1654" s="406"/>
      <c r="E1654" s="406"/>
      <c r="F1654" s="406"/>
      <c r="G1654" s="350"/>
    </row>
    <row r="1655" spans="1:7" x14ac:dyDescent="0.3">
      <c r="A1655" s="405">
        <f t="shared" ca="1" si="26"/>
        <v>0</v>
      </c>
      <c r="B1655" s="404"/>
      <c r="C1655" s="406"/>
      <c r="D1655" s="406"/>
      <c r="E1655" s="406"/>
      <c r="F1655" s="406"/>
      <c r="G1655" s="350"/>
    </row>
    <row r="1656" spans="1:7" x14ac:dyDescent="0.3">
      <c r="A1656" s="405">
        <f t="shared" ca="1" si="26"/>
        <v>0</v>
      </c>
      <c r="B1656" s="404"/>
      <c r="C1656" s="406"/>
      <c r="D1656" s="406"/>
      <c r="E1656" s="406"/>
      <c r="F1656" s="406"/>
      <c r="G1656" s="350"/>
    </row>
    <row r="1657" spans="1:7" x14ac:dyDescent="0.3">
      <c r="A1657" s="405">
        <f t="shared" ref="A1657:A1720" ca="1" si="27">OFFSET($C1657,0,$B$4-1)</f>
        <v>0</v>
      </c>
      <c r="B1657" s="404"/>
      <c r="C1657" s="406"/>
      <c r="D1657" s="406"/>
      <c r="E1657" s="406"/>
      <c r="F1657" s="406"/>
      <c r="G1657" s="350"/>
    </row>
    <row r="1658" spans="1:7" x14ac:dyDescent="0.3">
      <c r="A1658" s="405">
        <f t="shared" ca="1" si="27"/>
        <v>0</v>
      </c>
      <c r="B1658" s="404"/>
      <c r="C1658" s="406"/>
      <c r="D1658" s="406"/>
      <c r="E1658" s="406"/>
      <c r="F1658" s="406"/>
      <c r="G1658" s="350"/>
    </row>
    <row r="1659" spans="1:7" x14ac:dyDescent="0.3">
      <c r="A1659" s="405">
        <f t="shared" ca="1" si="27"/>
        <v>0</v>
      </c>
      <c r="B1659" s="404"/>
      <c r="C1659" s="406"/>
      <c r="D1659" s="406"/>
      <c r="E1659" s="406"/>
      <c r="F1659" s="406"/>
      <c r="G1659" s="350"/>
    </row>
    <row r="1660" spans="1:7" x14ac:dyDescent="0.3">
      <c r="A1660" s="405">
        <f t="shared" ca="1" si="27"/>
        <v>0</v>
      </c>
      <c r="B1660" s="404"/>
      <c r="C1660" s="406"/>
      <c r="D1660" s="406"/>
      <c r="E1660" s="406"/>
      <c r="F1660" s="406"/>
      <c r="G1660" s="350"/>
    </row>
    <row r="1661" spans="1:7" x14ac:dyDescent="0.3">
      <c r="A1661" s="405">
        <f t="shared" ca="1" si="27"/>
        <v>0</v>
      </c>
      <c r="B1661" s="404"/>
      <c r="C1661" s="406"/>
      <c r="D1661" s="406"/>
      <c r="E1661" s="406"/>
      <c r="F1661" s="406"/>
      <c r="G1661" s="350"/>
    </row>
    <row r="1662" spans="1:7" x14ac:dyDescent="0.3">
      <c r="A1662" s="405">
        <f t="shared" ca="1" si="27"/>
        <v>0</v>
      </c>
      <c r="B1662" s="404"/>
      <c r="C1662" s="406"/>
      <c r="D1662" s="406"/>
      <c r="E1662" s="406"/>
      <c r="F1662" s="406"/>
      <c r="G1662" s="350"/>
    </row>
    <row r="1663" spans="1:7" x14ac:dyDescent="0.3">
      <c r="A1663" s="405">
        <f t="shared" ca="1" si="27"/>
        <v>0</v>
      </c>
      <c r="B1663" s="404"/>
      <c r="C1663" s="406"/>
      <c r="D1663" s="406"/>
      <c r="E1663" s="406"/>
      <c r="F1663" s="406"/>
      <c r="G1663" s="350"/>
    </row>
    <row r="1664" spans="1:7" x14ac:dyDescent="0.3">
      <c r="A1664" s="405">
        <f t="shared" ca="1" si="27"/>
        <v>0</v>
      </c>
      <c r="B1664" s="404"/>
      <c r="C1664" s="406"/>
      <c r="D1664" s="406"/>
      <c r="E1664" s="406"/>
      <c r="F1664" s="406"/>
      <c r="G1664" s="350"/>
    </row>
    <row r="1665" spans="1:7" x14ac:dyDescent="0.3">
      <c r="A1665" s="405">
        <f t="shared" ca="1" si="27"/>
        <v>0</v>
      </c>
      <c r="B1665" s="404"/>
      <c r="C1665" s="406"/>
      <c r="D1665" s="406"/>
      <c r="E1665" s="406"/>
      <c r="F1665" s="406"/>
      <c r="G1665" s="350"/>
    </row>
    <row r="1666" spans="1:7" x14ac:dyDescent="0.3">
      <c r="A1666" s="405">
        <f t="shared" ca="1" si="27"/>
        <v>0</v>
      </c>
      <c r="B1666" s="404"/>
      <c r="C1666" s="406"/>
      <c r="D1666" s="406"/>
      <c r="E1666" s="406"/>
      <c r="F1666" s="406"/>
      <c r="G1666" s="350"/>
    </row>
    <row r="1667" spans="1:7" x14ac:dyDescent="0.3">
      <c r="A1667" s="405">
        <f t="shared" ca="1" si="27"/>
        <v>0</v>
      </c>
      <c r="B1667" s="404"/>
      <c r="C1667" s="406"/>
      <c r="D1667" s="406"/>
      <c r="E1667" s="406"/>
      <c r="F1667" s="406"/>
      <c r="G1667" s="350"/>
    </row>
    <row r="1668" spans="1:7" x14ac:dyDescent="0.3">
      <c r="A1668" s="405">
        <f t="shared" ca="1" si="27"/>
        <v>0</v>
      </c>
      <c r="B1668" s="404"/>
      <c r="C1668" s="406"/>
      <c r="D1668" s="406"/>
      <c r="E1668" s="406"/>
      <c r="F1668" s="406"/>
      <c r="G1668" s="350"/>
    </row>
    <row r="1669" spans="1:7" x14ac:dyDescent="0.3">
      <c r="A1669" s="405">
        <f t="shared" ca="1" si="27"/>
        <v>0</v>
      </c>
      <c r="B1669" s="404"/>
      <c r="C1669" s="406"/>
      <c r="D1669" s="406"/>
      <c r="E1669" s="406"/>
      <c r="F1669" s="406"/>
      <c r="G1669" s="350"/>
    </row>
    <row r="1670" spans="1:7" x14ac:dyDescent="0.3">
      <c r="A1670" s="405">
        <f t="shared" ca="1" si="27"/>
        <v>0</v>
      </c>
      <c r="B1670" s="404"/>
      <c r="C1670" s="406"/>
      <c r="D1670" s="406"/>
      <c r="E1670" s="406"/>
      <c r="F1670" s="406"/>
      <c r="G1670" s="350"/>
    </row>
    <row r="1671" spans="1:7" x14ac:dyDescent="0.3">
      <c r="A1671" s="405">
        <f t="shared" ca="1" si="27"/>
        <v>0</v>
      </c>
      <c r="B1671" s="404"/>
      <c r="C1671" s="406"/>
      <c r="D1671" s="406"/>
      <c r="E1671" s="406"/>
      <c r="F1671" s="406"/>
      <c r="G1671" s="350"/>
    </row>
    <row r="1672" spans="1:7" x14ac:dyDescent="0.3">
      <c r="A1672" s="405">
        <f t="shared" ca="1" si="27"/>
        <v>0</v>
      </c>
      <c r="B1672" s="404"/>
      <c r="C1672" s="406"/>
      <c r="D1672" s="406"/>
      <c r="E1672" s="406"/>
      <c r="F1672" s="406"/>
      <c r="G1672" s="350"/>
    </row>
    <row r="1673" spans="1:7" x14ac:dyDescent="0.3">
      <c r="A1673" s="405">
        <f t="shared" ca="1" si="27"/>
        <v>0</v>
      </c>
      <c r="B1673" s="404"/>
      <c r="C1673" s="406"/>
      <c r="D1673" s="406"/>
      <c r="E1673" s="406"/>
      <c r="F1673" s="406"/>
      <c r="G1673" s="350"/>
    </row>
    <row r="1674" spans="1:7" x14ac:dyDescent="0.3">
      <c r="A1674" s="405">
        <f t="shared" ca="1" si="27"/>
        <v>0</v>
      </c>
      <c r="B1674" s="404"/>
      <c r="C1674" s="406"/>
      <c r="D1674" s="406"/>
      <c r="E1674" s="406"/>
      <c r="F1674" s="406"/>
      <c r="G1674" s="350"/>
    </row>
    <row r="1675" spans="1:7" x14ac:dyDescent="0.3">
      <c r="A1675" s="405">
        <f t="shared" ca="1" si="27"/>
        <v>0</v>
      </c>
      <c r="B1675" s="404"/>
      <c r="C1675" s="406"/>
      <c r="D1675" s="406"/>
      <c r="E1675" s="406"/>
      <c r="F1675" s="406"/>
      <c r="G1675" s="350"/>
    </row>
    <row r="1676" spans="1:7" x14ac:dyDescent="0.3">
      <c r="A1676" s="405">
        <f t="shared" ca="1" si="27"/>
        <v>0</v>
      </c>
      <c r="B1676" s="404"/>
      <c r="C1676" s="406"/>
      <c r="D1676" s="406"/>
      <c r="E1676" s="406"/>
      <c r="F1676" s="406"/>
      <c r="G1676" s="350"/>
    </row>
    <row r="1677" spans="1:7" x14ac:dyDescent="0.3">
      <c r="A1677" s="405">
        <f t="shared" ca="1" si="27"/>
        <v>0</v>
      </c>
      <c r="B1677" s="404"/>
      <c r="C1677" s="406"/>
      <c r="D1677" s="406"/>
      <c r="E1677" s="406"/>
      <c r="F1677" s="406"/>
      <c r="G1677" s="350"/>
    </row>
    <row r="1678" spans="1:7" x14ac:dyDescent="0.3">
      <c r="A1678" s="405">
        <f t="shared" ca="1" si="27"/>
        <v>0</v>
      </c>
      <c r="B1678" s="404"/>
      <c r="C1678" s="406"/>
      <c r="D1678" s="406"/>
      <c r="E1678" s="406"/>
      <c r="F1678" s="406"/>
      <c r="G1678" s="350"/>
    </row>
    <row r="1679" spans="1:7" x14ac:dyDescent="0.3">
      <c r="A1679" s="405">
        <f t="shared" ca="1" si="27"/>
        <v>0</v>
      </c>
      <c r="B1679" s="404"/>
      <c r="C1679" s="406"/>
      <c r="D1679" s="406"/>
      <c r="E1679" s="406"/>
      <c r="F1679" s="406"/>
      <c r="G1679" s="350"/>
    </row>
    <row r="1680" spans="1:7" x14ac:dyDescent="0.3">
      <c r="A1680" s="405">
        <f t="shared" ca="1" si="27"/>
        <v>0</v>
      </c>
      <c r="B1680" s="404"/>
      <c r="C1680" s="406"/>
      <c r="D1680" s="406"/>
      <c r="E1680" s="406"/>
      <c r="F1680" s="406"/>
      <c r="G1680" s="350"/>
    </row>
    <row r="1681" spans="1:7" x14ac:dyDescent="0.3">
      <c r="A1681" s="405">
        <f t="shared" ca="1" si="27"/>
        <v>0</v>
      </c>
      <c r="B1681" s="404"/>
      <c r="C1681" s="406"/>
      <c r="D1681" s="406"/>
      <c r="E1681" s="406"/>
      <c r="F1681" s="406"/>
      <c r="G1681" s="350"/>
    </row>
    <row r="1682" spans="1:7" x14ac:dyDescent="0.3">
      <c r="A1682" s="405">
        <f t="shared" ca="1" si="27"/>
        <v>0</v>
      </c>
      <c r="B1682" s="404"/>
      <c r="C1682" s="406"/>
      <c r="D1682" s="406"/>
      <c r="E1682" s="406"/>
      <c r="F1682" s="406"/>
      <c r="G1682" s="350"/>
    </row>
    <row r="1683" spans="1:7" x14ac:dyDescent="0.3">
      <c r="A1683" s="405">
        <f t="shared" ca="1" si="27"/>
        <v>0</v>
      </c>
      <c r="B1683" s="404"/>
      <c r="C1683" s="406"/>
      <c r="D1683" s="406"/>
      <c r="E1683" s="406"/>
      <c r="F1683" s="406"/>
      <c r="G1683" s="350"/>
    </row>
    <row r="1684" spans="1:7" x14ac:dyDescent="0.3">
      <c r="A1684" s="405">
        <f t="shared" ca="1" si="27"/>
        <v>0</v>
      </c>
      <c r="B1684" s="404"/>
      <c r="C1684" s="406"/>
      <c r="D1684" s="406"/>
      <c r="E1684" s="406"/>
      <c r="F1684" s="406"/>
      <c r="G1684" s="350"/>
    </row>
    <row r="1685" spans="1:7" x14ac:dyDescent="0.3">
      <c r="A1685" s="405">
        <f t="shared" ca="1" si="27"/>
        <v>0</v>
      </c>
      <c r="B1685" s="404"/>
      <c r="C1685" s="406"/>
      <c r="D1685" s="406"/>
      <c r="E1685" s="406"/>
      <c r="F1685" s="406"/>
      <c r="G1685" s="350"/>
    </row>
    <row r="1686" spans="1:7" x14ac:dyDescent="0.3">
      <c r="A1686" s="405">
        <f t="shared" ca="1" si="27"/>
        <v>0</v>
      </c>
      <c r="B1686" s="404"/>
      <c r="C1686" s="406"/>
      <c r="D1686" s="406"/>
      <c r="E1686" s="406"/>
      <c r="F1686" s="406"/>
      <c r="G1686" s="350"/>
    </row>
    <row r="1687" spans="1:7" x14ac:dyDescent="0.3">
      <c r="A1687" s="405">
        <f t="shared" ca="1" si="27"/>
        <v>0</v>
      </c>
      <c r="B1687" s="404"/>
      <c r="C1687" s="406"/>
      <c r="D1687" s="406"/>
      <c r="E1687" s="406"/>
      <c r="F1687" s="406"/>
      <c r="G1687" s="350"/>
    </row>
    <row r="1688" spans="1:7" x14ac:dyDescent="0.3">
      <c r="A1688" s="405">
        <f t="shared" ca="1" si="27"/>
        <v>0</v>
      </c>
      <c r="B1688" s="404"/>
      <c r="C1688" s="406"/>
      <c r="D1688" s="406"/>
      <c r="E1688" s="406"/>
      <c r="F1688" s="406"/>
      <c r="G1688" s="350"/>
    </row>
    <row r="1689" spans="1:7" x14ac:dyDescent="0.3">
      <c r="A1689" s="405">
        <f t="shared" ca="1" si="27"/>
        <v>0</v>
      </c>
      <c r="B1689" s="404"/>
      <c r="C1689" s="406"/>
      <c r="D1689" s="406"/>
      <c r="E1689" s="406"/>
      <c r="F1689" s="406"/>
      <c r="G1689" s="350"/>
    </row>
    <row r="1690" spans="1:7" x14ac:dyDescent="0.3">
      <c r="A1690" s="405">
        <f t="shared" ca="1" si="27"/>
        <v>0</v>
      </c>
      <c r="B1690" s="404"/>
      <c r="C1690" s="406"/>
      <c r="D1690" s="406"/>
      <c r="E1690" s="406"/>
      <c r="F1690" s="406"/>
      <c r="G1690" s="350"/>
    </row>
    <row r="1691" spans="1:7" x14ac:dyDescent="0.3">
      <c r="A1691" s="405">
        <f t="shared" ca="1" si="27"/>
        <v>0</v>
      </c>
      <c r="B1691" s="404"/>
      <c r="C1691" s="406"/>
      <c r="D1691" s="406"/>
      <c r="E1691" s="406"/>
      <c r="F1691" s="406"/>
      <c r="G1691" s="350"/>
    </row>
    <row r="1692" spans="1:7" x14ac:dyDescent="0.3">
      <c r="A1692" s="405">
        <f t="shared" ca="1" si="27"/>
        <v>0</v>
      </c>
      <c r="B1692" s="404"/>
      <c r="C1692" s="406"/>
      <c r="D1692" s="406"/>
      <c r="E1692" s="406"/>
      <c r="F1692" s="406"/>
      <c r="G1692" s="350"/>
    </row>
    <row r="1693" spans="1:7" x14ac:dyDescent="0.3">
      <c r="A1693" s="405">
        <f t="shared" ca="1" si="27"/>
        <v>0</v>
      </c>
      <c r="B1693" s="404"/>
      <c r="C1693" s="406"/>
      <c r="D1693" s="406"/>
      <c r="E1693" s="406"/>
      <c r="F1693" s="406"/>
      <c r="G1693" s="350"/>
    </row>
    <row r="1694" spans="1:7" x14ac:dyDescent="0.3">
      <c r="A1694" s="405">
        <f t="shared" ca="1" si="27"/>
        <v>0</v>
      </c>
      <c r="B1694" s="404"/>
      <c r="C1694" s="406"/>
      <c r="D1694" s="406"/>
      <c r="E1694" s="406"/>
      <c r="F1694" s="406"/>
      <c r="G1694" s="350"/>
    </row>
    <row r="1695" spans="1:7" x14ac:dyDescent="0.3">
      <c r="A1695" s="405">
        <f t="shared" ca="1" si="27"/>
        <v>0</v>
      </c>
      <c r="B1695" s="404"/>
      <c r="C1695" s="406"/>
      <c r="D1695" s="406"/>
      <c r="E1695" s="406"/>
      <c r="F1695" s="406"/>
      <c r="G1695" s="350"/>
    </row>
    <row r="1696" spans="1:7" x14ac:dyDescent="0.3">
      <c r="A1696" s="405">
        <f t="shared" ca="1" si="27"/>
        <v>0</v>
      </c>
      <c r="B1696" s="404"/>
      <c r="C1696" s="406"/>
      <c r="D1696" s="406"/>
      <c r="E1696" s="406"/>
      <c r="F1696" s="406"/>
      <c r="G1696" s="350"/>
    </row>
    <row r="1697" spans="1:7" x14ac:dyDescent="0.3">
      <c r="A1697" s="405">
        <f t="shared" ca="1" si="27"/>
        <v>0</v>
      </c>
      <c r="B1697" s="404"/>
      <c r="C1697" s="406"/>
      <c r="D1697" s="406"/>
      <c r="E1697" s="406"/>
      <c r="F1697" s="406"/>
      <c r="G1697" s="350"/>
    </row>
    <row r="1698" spans="1:7" x14ac:dyDescent="0.3">
      <c r="A1698" s="405">
        <f t="shared" ca="1" si="27"/>
        <v>0</v>
      </c>
      <c r="B1698" s="404"/>
      <c r="C1698" s="406"/>
      <c r="D1698" s="406"/>
      <c r="E1698" s="406"/>
      <c r="F1698" s="406"/>
      <c r="G1698" s="350"/>
    </row>
    <row r="1699" spans="1:7" x14ac:dyDescent="0.3">
      <c r="A1699" s="405">
        <f t="shared" ca="1" si="27"/>
        <v>0</v>
      </c>
      <c r="B1699" s="404"/>
      <c r="C1699" s="406"/>
      <c r="D1699" s="406"/>
      <c r="E1699" s="406"/>
      <c r="F1699" s="406"/>
      <c r="G1699" s="350"/>
    </row>
    <row r="1700" spans="1:7" x14ac:dyDescent="0.3">
      <c r="A1700" s="405">
        <f t="shared" ca="1" si="27"/>
        <v>0</v>
      </c>
      <c r="B1700" s="404"/>
      <c r="C1700" s="406"/>
      <c r="D1700" s="406"/>
      <c r="E1700" s="406"/>
      <c r="F1700" s="406"/>
      <c r="G1700" s="350"/>
    </row>
    <row r="1701" spans="1:7" x14ac:dyDescent="0.3">
      <c r="A1701" s="405">
        <f t="shared" ca="1" si="27"/>
        <v>0</v>
      </c>
      <c r="B1701" s="404"/>
      <c r="C1701" s="406"/>
      <c r="D1701" s="406"/>
      <c r="E1701" s="406"/>
      <c r="F1701" s="406"/>
      <c r="G1701" s="350"/>
    </row>
    <row r="1702" spans="1:7" x14ac:dyDescent="0.3">
      <c r="A1702" s="405">
        <f t="shared" ca="1" si="27"/>
        <v>0</v>
      </c>
      <c r="B1702" s="404"/>
      <c r="C1702" s="406"/>
      <c r="D1702" s="406"/>
      <c r="E1702" s="406"/>
      <c r="F1702" s="406"/>
      <c r="G1702" s="350"/>
    </row>
    <row r="1703" spans="1:7" x14ac:dyDescent="0.3">
      <c r="A1703" s="405">
        <f t="shared" ca="1" si="27"/>
        <v>0</v>
      </c>
      <c r="B1703" s="404"/>
      <c r="C1703" s="406"/>
      <c r="D1703" s="406"/>
      <c r="E1703" s="406"/>
      <c r="F1703" s="406"/>
      <c r="G1703" s="350"/>
    </row>
    <row r="1704" spans="1:7" x14ac:dyDescent="0.3">
      <c r="A1704" s="405">
        <f t="shared" ca="1" si="27"/>
        <v>0</v>
      </c>
      <c r="B1704" s="404"/>
      <c r="C1704" s="406"/>
      <c r="D1704" s="406"/>
      <c r="E1704" s="406"/>
      <c r="F1704" s="406"/>
      <c r="G1704" s="350"/>
    </row>
    <row r="1705" spans="1:7" x14ac:dyDescent="0.3">
      <c r="A1705" s="405">
        <f t="shared" ca="1" si="27"/>
        <v>0</v>
      </c>
      <c r="B1705" s="404"/>
      <c r="C1705" s="406"/>
      <c r="D1705" s="406"/>
      <c r="E1705" s="406"/>
      <c r="F1705" s="406"/>
      <c r="G1705" s="350"/>
    </row>
    <row r="1706" spans="1:7" x14ac:dyDescent="0.3">
      <c r="A1706" s="405">
        <f t="shared" ca="1" si="27"/>
        <v>0</v>
      </c>
      <c r="B1706" s="404"/>
      <c r="C1706" s="406"/>
      <c r="D1706" s="406"/>
      <c r="E1706" s="406"/>
      <c r="F1706" s="406"/>
      <c r="G1706" s="350"/>
    </row>
    <row r="1707" spans="1:7" x14ac:dyDescent="0.3">
      <c r="A1707" s="405">
        <f t="shared" ca="1" si="27"/>
        <v>0</v>
      </c>
      <c r="B1707" s="404"/>
      <c r="C1707" s="406"/>
      <c r="D1707" s="406"/>
      <c r="E1707" s="406"/>
      <c r="F1707" s="406"/>
      <c r="G1707" s="350"/>
    </row>
    <row r="1708" spans="1:7" x14ac:dyDescent="0.3">
      <c r="A1708" s="405">
        <f t="shared" ca="1" si="27"/>
        <v>0</v>
      </c>
      <c r="B1708" s="404"/>
      <c r="C1708" s="406"/>
      <c r="D1708" s="406"/>
      <c r="E1708" s="406"/>
      <c r="F1708" s="406"/>
      <c r="G1708" s="350"/>
    </row>
    <row r="1709" spans="1:7" x14ac:dyDescent="0.3">
      <c r="A1709" s="405">
        <f t="shared" ca="1" si="27"/>
        <v>0</v>
      </c>
      <c r="B1709" s="404"/>
      <c r="C1709" s="406"/>
      <c r="D1709" s="406"/>
      <c r="E1709" s="406"/>
      <c r="F1709" s="406"/>
      <c r="G1709" s="350"/>
    </row>
    <row r="1710" spans="1:7" x14ac:dyDescent="0.3">
      <c r="A1710" s="405">
        <f t="shared" ca="1" si="27"/>
        <v>0</v>
      </c>
      <c r="B1710" s="404"/>
      <c r="C1710" s="406"/>
      <c r="D1710" s="406"/>
      <c r="E1710" s="406"/>
      <c r="F1710" s="406"/>
      <c r="G1710" s="350"/>
    </row>
    <row r="1711" spans="1:7" x14ac:dyDescent="0.3">
      <c r="A1711" s="405">
        <f t="shared" ca="1" si="27"/>
        <v>0</v>
      </c>
      <c r="B1711" s="404"/>
      <c r="C1711" s="406"/>
      <c r="D1711" s="406"/>
      <c r="E1711" s="406"/>
      <c r="F1711" s="406"/>
      <c r="G1711" s="350"/>
    </row>
    <row r="1712" spans="1:7" x14ac:dyDescent="0.3">
      <c r="A1712" s="405">
        <f t="shared" ca="1" si="27"/>
        <v>0</v>
      </c>
      <c r="B1712" s="404"/>
      <c r="C1712" s="406"/>
      <c r="D1712" s="406"/>
      <c r="E1712" s="406"/>
      <c r="F1712" s="406"/>
      <c r="G1712" s="350"/>
    </row>
    <row r="1713" spans="1:7" x14ac:dyDescent="0.3">
      <c r="A1713" s="405">
        <f t="shared" ca="1" si="27"/>
        <v>0</v>
      </c>
      <c r="B1713" s="404"/>
      <c r="C1713" s="406"/>
      <c r="D1713" s="406"/>
      <c r="E1713" s="406"/>
      <c r="F1713" s="406"/>
      <c r="G1713" s="350"/>
    </row>
    <row r="1714" spans="1:7" x14ac:dyDescent="0.3">
      <c r="A1714" s="405">
        <f t="shared" ca="1" si="27"/>
        <v>0</v>
      </c>
      <c r="B1714" s="404"/>
      <c r="C1714" s="406"/>
      <c r="D1714" s="406"/>
      <c r="E1714" s="406"/>
      <c r="F1714" s="406"/>
      <c r="G1714" s="350"/>
    </row>
    <row r="1715" spans="1:7" x14ac:dyDescent="0.3">
      <c r="A1715" s="405">
        <f t="shared" ca="1" si="27"/>
        <v>0</v>
      </c>
      <c r="B1715" s="404"/>
      <c r="C1715" s="406"/>
      <c r="D1715" s="406"/>
      <c r="E1715" s="406"/>
      <c r="F1715" s="406"/>
      <c r="G1715" s="350"/>
    </row>
    <row r="1716" spans="1:7" x14ac:dyDescent="0.3">
      <c r="A1716" s="405">
        <f t="shared" ca="1" si="27"/>
        <v>0</v>
      </c>
      <c r="B1716" s="404"/>
      <c r="C1716" s="406"/>
      <c r="D1716" s="406"/>
      <c r="E1716" s="406"/>
      <c r="F1716" s="406"/>
      <c r="G1716" s="350"/>
    </row>
    <row r="1717" spans="1:7" x14ac:dyDescent="0.3">
      <c r="A1717" s="405">
        <f t="shared" ca="1" si="27"/>
        <v>0</v>
      </c>
      <c r="B1717" s="404"/>
      <c r="C1717" s="406"/>
      <c r="D1717" s="406"/>
      <c r="E1717" s="406"/>
      <c r="F1717" s="406"/>
      <c r="G1717" s="350"/>
    </row>
    <row r="1718" spans="1:7" x14ac:dyDescent="0.3">
      <c r="A1718" s="405">
        <f t="shared" ca="1" si="27"/>
        <v>0</v>
      </c>
      <c r="B1718" s="404"/>
      <c r="C1718" s="406"/>
      <c r="D1718" s="406"/>
      <c r="E1718" s="406"/>
      <c r="F1718" s="406"/>
      <c r="G1718" s="350"/>
    </row>
    <row r="1719" spans="1:7" x14ac:dyDescent="0.3">
      <c r="A1719" s="405">
        <f t="shared" ca="1" si="27"/>
        <v>0</v>
      </c>
      <c r="B1719" s="404"/>
      <c r="C1719" s="406"/>
      <c r="D1719" s="406"/>
      <c r="E1719" s="406"/>
      <c r="F1719" s="406"/>
      <c r="G1719" s="350"/>
    </row>
    <row r="1720" spans="1:7" x14ac:dyDescent="0.3">
      <c r="A1720" s="405">
        <f t="shared" ca="1" si="27"/>
        <v>0</v>
      </c>
      <c r="B1720" s="404"/>
      <c r="C1720" s="406"/>
      <c r="D1720" s="406"/>
      <c r="E1720" s="406"/>
      <c r="F1720" s="406"/>
      <c r="G1720" s="350"/>
    </row>
    <row r="1721" spans="1:7" x14ac:dyDescent="0.3">
      <c r="A1721" s="405">
        <f t="shared" ref="A1721:A1784" ca="1" si="28">OFFSET($C1721,0,$B$4-1)</f>
        <v>0</v>
      </c>
      <c r="B1721" s="404"/>
      <c r="C1721" s="406"/>
      <c r="D1721" s="406"/>
      <c r="E1721" s="406"/>
      <c r="F1721" s="406"/>
      <c r="G1721" s="350"/>
    </row>
    <row r="1722" spans="1:7" x14ac:dyDescent="0.3">
      <c r="A1722" s="405">
        <f t="shared" ca="1" si="28"/>
        <v>0</v>
      </c>
      <c r="B1722" s="404"/>
      <c r="C1722" s="406"/>
      <c r="D1722" s="406"/>
      <c r="E1722" s="406"/>
      <c r="F1722" s="406"/>
      <c r="G1722" s="350"/>
    </row>
    <row r="1723" spans="1:7" x14ac:dyDescent="0.3">
      <c r="A1723" s="405">
        <f t="shared" ca="1" si="28"/>
        <v>0</v>
      </c>
      <c r="B1723" s="404"/>
      <c r="C1723" s="406"/>
      <c r="D1723" s="406"/>
      <c r="E1723" s="406"/>
      <c r="F1723" s="406"/>
      <c r="G1723" s="350"/>
    </row>
    <row r="1724" spans="1:7" x14ac:dyDescent="0.3">
      <c r="A1724" s="405">
        <f t="shared" ca="1" si="28"/>
        <v>0</v>
      </c>
      <c r="B1724" s="404"/>
      <c r="C1724" s="406"/>
      <c r="D1724" s="406"/>
      <c r="E1724" s="406"/>
      <c r="F1724" s="406"/>
      <c r="G1724" s="350"/>
    </row>
    <row r="1725" spans="1:7" x14ac:dyDescent="0.3">
      <c r="A1725" s="405">
        <f t="shared" ca="1" si="28"/>
        <v>0</v>
      </c>
      <c r="B1725" s="404"/>
      <c r="C1725" s="406"/>
      <c r="D1725" s="406"/>
      <c r="E1725" s="406"/>
      <c r="F1725" s="406"/>
      <c r="G1725" s="350"/>
    </row>
    <row r="1726" spans="1:7" x14ac:dyDescent="0.3">
      <c r="A1726" s="405">
        <f t="shared" ca="1" si="28"/>
        <v>0</v>
      </c>
      <c r="B1726" s="404"/>
      <c r="C1726" s="406"/>
      <c r="D1726" s="406"/>
      <c r="E1726" s="406"/>
      <c r="F1726" s="406"/>
      <c r="G1726" s="350"/>
    </row>
    <row r="1727" spans="1:7" x14ac:dyDescent="0.3">
      <c r="A1727" s="405">
        <f t="shared" ca="1" si="28"/>
        <v>0</v>
      </c>
      <c r="B1727" s="404"/>
      <c r="C1727" s="406"/>
      <c r="D1727" s="406"/>
      <c r="E1727" s="406"/>
      <c r="F1727" s="406"/>
      <c r="G1727" s="350"/>
    </row>
    <row r="1728" spans="1:7" x14ac:dyDescent="0.3">
      <c r="A1728" s="405">
        <f t="shared" ca="1" si="28"/>
        <v>0</v>
      </c>
      <c r="B1728" s="404"/>
      <c r="C1728" s="406"/>
      <c r="D1728" s="406"/>
      <c r="E1728" s="406"/>
      <c r="F1728" s="406"/>
      <c r="G1728" s="350"/>
    </row>
    <row r="1729" spans="1:7" x14ac:dyDescent="0.3">
      <c r="A1729" s="405">
        <f t="shared" ca="1" si="28"/>
        <v>0</v>
      </c>
      <c r="B1729" s="404"/>
      <c r="C1729" s="406"/>
      <c r="D1729" s="406"/>
      <c r="E1729" s="406"/>
      <c r="F1729" s="406"/>
      <c r="G1729" s="350"/>
    </row>
    <row r="1730" spans="1:7" x14ac:dyDescent="0.3">
      <c r="A1730" s="405">
        <f t="shared" ca="1" si="28"/>
        <v>0</v>
      </c>
      <c r="B1730" s="404"/>
      <c r="C1730" s="406"/>
      <c r="D1730" s="406"/>
      <c r="E1730" s="406"/>
      <c r="F1730" s="406"/>
      <c r="G1730" s="350"/>
    </row>
    <row r="1731" spans="1:7" x14ac:dyDescent="0.3">
      <c r="A1731" s="405">
        <f t="shared" ca="1" si="28"/>
        <v>0</v>
      </c>
      <c r="B1731" s="404"/>
      <c r="C1731" s="406"/>
      <c r="D1731" s="406"/>
      <c r="E1731" s="406"/>
      <c r="F1731" s="406"/>
      <c r="G1731" s="350"/>
    </row>
    <row r="1732" spans="1:7" x14ac:dyDescent="0.3">
      <c r="A1732" s="405">
        <f t="shared" ca="1" si="28"/>
        <v>0</v>
      </c>
      <c r="B1732" s="404"/>
      <c r="C1732" s="406"/>
      <c r="D1732" s="406"/>
      <c r="E1732" s="406"/>
      <c r="F1732" s="406"/>
      <c r="G1732" s="350"/>
    </row>
    <row r="1733" spans="1:7" x14ac:dyDescent="0.3">
      <c r="A1733" s="405">
        <f t="shared" ca="1" si="28"/>
        <v>0</v>
      </c>
      <c r="B1733" s="404"/>
      <c r="C1733" s="406"/>
      <c r="D1733" s="406"/>
      <c r="E1733" s="406"/>
      <c r="F1733" s="406"/>
      <c r="G1733" s="350"/>
    </row>
    <row r="1734" spans="1:7" x14ac:dyDescent="0.3">
      <c r="A1734" s="405">
        <f t="shared" ca="1" si="28"/>
        <v>0</v>
      </c>
      <c r="B1734" s="404"/>
      <c r="C1734" s="406"/>
      <c r="D1734" s="406"/>
      <c r="E1734" s="406"/>
      <c r="F1734" s="406"/>
      <c r="G1734" s="350"/>
    </row>
    <row r="1735" spans="1:7" x14ac:dyDescent="0.3">
      <c r="A1735" s="405">
        <f t="shared" ca="1" si="28"/>
        <v>0</v>
      </c>
      <c r="B1735" s="404"/>
      <c r="C1735" s="406"/>
      <c r="D1735" s="406"/>
      <c r="E1735" s="406"/>
      <c r="F1735" s="406"/>
      <c r="G1735" s="350"/>
    </row>
    <row r="1736" spans="1:7" x14ac:dyDescent="0.3">
      <c r="A1736" s="405">
        <f t="shared" ca="1" si="28"/>
        <v>0</v>
      </c>
      <c r="B1736" s="404"/>
      <c r="C1736" s="406"/>
      <c r="D1736" s="406"/>
      <c r="E1736" s="406"/>
      <c r="F1736" s="406"/>
      <c r="G1736" s="350"/>
    </row>
    <row r="1737" spans="1:7" x14ac:dyDescent="0.3">
      <c r="A1737" s="405">
        <f t="shared" ca="1" si="28"/>
        <v>0</v>
      </c>
      <c r="B1737" s="404"/>
      <c r="C1737" s="406"/>
      <c r="D1737" s="406"/>
      <c r="E1737" s="406"/>
      <c r="F1737" s="406"/>
      <c r="G1737" s="350"/>
    </row>
    <row r="1738" spans="1:7" x14ac:dyDescent="0.3">
      <c r="A1738" s="405">
        <f t="shared" ca="1" si="28"/>
        <v>0</v>
      </c>
      <c r="B1738" s="404"/>
      <c r="C1738" s="406"/>
      <c r="D1738" s="406"/>
      <c r="E1738" s="406"/>
      <c r="F1738" s="406"/>
      <c r="G1738" s="350"/>
    </row>
    <row r="1739" spans="1:7" x14ac:dyDescent="0.3">
      <c r="A1739" s="405">
        <f t="shared" ca="1" si="28"/>
        <v>0</v>
      </c>
      <c r="B1739" s="404"/>
      <c r="C1739" s="406"/>
      <c r="D1739" s="406"/>
      <c r="E1739" s="406"/>
      <c r="F1739" s="406"/>
      <c r="G1739" s="350"/>
    </row>
    <row r="1740" spans="1:7" x14ac:dyDescent="0.3">
      <c r="A1740" s="405">
        <f t="shared" ca="1" si="28"/>
        <v>0</v>
      </c>
      <c r="B1740" s="404"/>
      <c r="C1740" s="406"/>
      <c r="D1740" s="406"/>
      <c r="E1740" s="406"/>
      <c r="F1740" s="406"/>
      <c r="G1740" s="350"/>
    </row>
    <row r="1741" spans="1:7" x14ac:dyDescent="0.3">
      <c r="A1741" s="405">
        <f t="shared" ca="1" si="28"/>
        <v>0</v>
      </c>
      <c r="B1741" s="404"/>
      <c r="C1741" s="406"/>
      <c r="D1741" s="406"/>
      <c r="E1741" s="406"/>
      <c r="F1741" s="406"/>
      <c r="G1741" s="350"/>
    </row>
    <row r="1742" spans="1:7" x14ac:dyDescent="0.3">
      <c r="A1742" s="405">
        <f t="shared" ca="1" si="28"/>
        <v>0</v>
      </c>
      <c r="B1742" s="404"/>
      <c r="C1742" s="406"/>
      <c r="D1742" s="406"/>
      <c r="E1742" s="406"/>
      <c r="F1742" s="406"/>
      <c r="G1742" s="350"/>
    </row>
    <row r="1743" spans="1:7" x14ac:dyDescent="0.3">
      <c r="A1743" s="405">
        <f t="shared" ca="1" si="28"/>
        <v>0</v>
      </c>
      <c r="B1743" s="404"/>
      <c r="C1743" s="406"/>
      <c r="D1743" s="406"/>
      <c r="E1743" s="406"/>
      <c r="F1743" s="406"/>
      <c r="G1743" s="350"/>
    </row>
    <row r="1744" spans="1:7" x14ac:dyDescent="0.3">
      <c r="A1744" s="405">
        <f t="shared" ca="1" si="28"/>
        <v>0</v>
      </c>
      <c r="B1744" s="404"/>
      <c r="C1744" s="406"/>
      <c r="D1744" s="406"/>
      <c r="E1744" s="406"/>
      <c r="F1744" s="406"/>
      <c r="G1744" s="350"/>
    </row>
    <row r="1745" spans="1:7" x14ac:dyDescent="0.3">
      <c r="A1745" s="405">
        <f t="shared" ca="1" si="28"/>
        <v>0</v>
      </c>
      <c r="B1745" s="404"/>
      <c r="C1745" s="406"/>
      <c r="D1745" s="406"/>
      <c r="E1745" s="406"/>
      <c r="F1745" s="406"/>
      <c r="G1745" s="350"/>
    </row>
    <row r="1746" spans="1:7" x14ac:dyDescent="0.3">
      <c r="A1746" s="405">
        <f t="shared" ca="1" si="28"/>
        <v>0</v>
      </c>
      <c r="B1746" s="404"/>
      <c r="C1746" s="406"/>
      <c r="D1746" s="406"/>
      <c r="E1746" s="406"/>
      <c r="F1746" s="406"/>
      <c r="G1746" s="350"/>
    </row>
    <row r="1747" spans="1:7" x14ac:dyDescent="0.3">
      <c r="A1747" s="405">
        <f t="shared" ca="1" si="28"/>
        <v>0</v>
      </c>
      <c r="B1747" s="404"/>
      <c r="C1747" s="406"/>
      <c r="D1747" s="406"/>
      <c r="E1747" s="406"/>
      <c r="F1747" s="406"/>
      <c r="G1747" s="350"/>
    </row>
    <row r="1748" spans="1:7" x14ac:dyDescent="0.3">
      <c r="A1748" s="405">
        <f t="shared" ca="1" si="28"/>
        <v>0</v>
      </c>
      <c r="B1748" s="404"/>
      <c r="C1748" s="406"/>
      <c r="D1748" s="406"/>
      <c r="E1748" s="406"/>
      <c r="F1748" s="406"/>
      <c r="G1748" s="350"/>
    </row>
    <row r="1749" spans="1:7" x14ac:dyDescent="0.3">
      <c r="A1749" s="405">
        <f t="shared" ca="1" si="28"/>
        <v>0</v>
      </c>
      <c r="B1749" s="404"/>
      <c r="C1749" s="406"/>
      <c r="D1749" s="406"/>
      <c r="E1749" s="406"/>
      <c r="F1749" s="406"/>
      <c r="G1749" s="350"/>
    </row>
    <row r="1750" spans="1:7" x14ac:dyDescent="0.3">
      <c r="A1750" s="405">
        <f t="shared" ca="1" si="28"/>
        <v>0</v>
      </c>
      <c r="B1750" s="404"/>
      <c r="C1750" s="406"/>
      <c r="D1750" s="406"/>
      <c r="E1750" s="406"/>
      <c r="F1750" s="406"/>
      <c r="G1750" s="350"/>
    </row>
    <row r="1751" spans="1:7" x14ac:dyDescent="0.3">
      <c r="A1751" s="405">
        <f t="shared" ca="1" si="28"/>
        <v>0</v>
      </c>
      <c r="B1751" s="404"/>
      <c r="C1751" s="406"/>
      <c r="D1751" s="406"/>
      <c r="E1751" s="406"/>
      <c r="F1751" s="406"/>
      <c r="G1751" s="350"/>
    </row>
    <row r="1752" spans="1:7" x14ac:dyDescent="0.3">
      <c r="A1752" s="405">
        <f t="shared" ca="1" si="28"/>
        <v>0</v>
      </c>
      <c r="B1752" s="404"/>
      <c r="C1752" s="406"/>
      <c r="D1752" s="406"/>
      <c r="E1752" s="406"/>
      <c r="F1752" s="406"/>
      <c r="G1752" s="350"/>
    </row>
    <row r="1753" spans="1:7" x14ac:dyDescent="0.3">
      <c r="A1753" s="405">
        <f t="shared" ca="1" si="28"/>
        <v>0</v>
      </c>
      <c r="B1753" s="404"/>
      <c r="C1753" s="406"/>
      <c r="D1753" s="406"/>
      <c r="E1753" s="406"/>
      <c r="F1753" s="406"/>
      <c r="G1753" s="350"/>
    </row>
    <row r="1754" spans="1:7" x14ac:dyDescent="0.3">
      <c r="A1754" s="405">
        <f t="shared" ca="1" si="28"/>
        <v>0</v>
      </c>
      <c r="B1754" s="404"/>
      <c r="C1754" s="406"/>
      <c r="D1754" s="406"/>
      <c r="E1754" s="406"/>
      <c r="F1754" s="406"/>
      <c r="G1754" s="350"/>
    </row>
    <row r="1755" spans="1:7" x14ac:dyDescent="0.3">
      <c r="A1755" s="405">
        <f t="shared" ca="1" si="28"/>
        <v>0</v>
      </c>
      <c r="B1755" s="404"/>
      <c r="C1755" s="406"/>
      <c r="D1755" s="406"/>
      <c r="E1755" s="406"/>
      <c r="F1755" s="406"/>
      <c r="G1755" s="350"/>
    </row>
    <row r="1756" spans="1:7" x14ac:dyDescent="0.3">
      <c r="A1756" s="405">
        <f t="shared" ca="1" si="28"/>
        <v>0</v>
      </c>
      <c r="B1756" s="404"/>
      <c r="C1756" s="406"/>
      <c r="D1756" s="406"/>
      <c r="E1756" s="406"/>
      <c r="F1756" s="406"/>
      <c r="G1756" s="350"/>
    </row>
    <row r="1757" spans="1:7" x14ac:dyDescent="0.3">
      <c r="A1757" s="405">
        <f t="shared" ca="1" si="28"/>
        <v>0</v>
      </c>
      <c r="B1757" s="404"/>
      <c r="C1757" s="406"/>
      <c r="D1757" s="406"/>
      <c r="E1757" s="406"/>
      <c r="F1757" s="406"/>
      <c r="G1757" s="350"/>
    </row>
    <row r="1758" spans="1:7" x14ac:dyDescent="0.3">
      <c r="A1758" s="405">
        <f t="shared" ca="1" si="28"/>
        <v>0</v>
      </c>
      <c r="B1758" s="404"/>
      <c r="C1758" s="406"/>
      <c r="D1758" s="406"/>
      <c r="E1758" s="406"/>
      <c r="F1758" s="406"/>
      <c r="G1758" s="350"/>
    </row>
    <row r="1759" spans="1:7" x14ac:dyDescent="0.3">
      <c r="A1759" s="405">
        <f t="shared" ca="1" si="28"/>
        <v>0</v>
      </c>
      <c r="B1759" s="404"/>
      <c r="C1759" s="406"/>
      <c r="D1759" s="406"/>
      <c r="E1759" s="406"/>
      <c r="F1759" s="406"/>
      <c r="G1759" s="350"/>
    </row>
    <row r="1760" spans="1:7" x14ac:dyDescent="0.3">
      <c r="A1760" s="405">
        <f t="shared" ca="1" si="28"/>
        <v>0</v>
      </c>
      <c r="B1760" s="404"/>
      <c r="C1760" s="406"/>
      <c r="D1760" s="406"/>
      <c r="E1760" s="406"/>
      <c r="F1760" s="406"/>
      <c r="G1760" s="350"/>
    </row>
    <row r="1761" spans="1:7" x14ac:dyDescent="0.3">
      <c r="A1761" s="405">
        <f t="shared" ca="1" si="28"/>
        <v>0</v>
      </c>
      <c r="B1761" s="404"/>
      <c r="C1761" s="406"/>
      <c r="D1761" s="406"/>
      <c r="E1761" s="406"/>
      <c r="F1761" s="406"/>
      <c r="G1761" s="350"/>
    </row>
    <row r="1762" spans="1:7" x14ac:dyDescent="0.3">
      <c r="A1762" s="405">
        <f t="shared" ca="1" si="28"/>
        <v>0</v>
      </c>
      <c r="B1762" s="404"/>
      <c r="C1762" s="406"/>
      <c r="D1762" s="406"/>
      <c r="E1762" s="406"/>
      <c r="F1762" s="406"/>
      <c r="G1762" s="350"/>
    </row>
    <row r="1763" spans="1:7" x14ac:dyDescent="0.3">
      <c r="A1763" s="405">
        <f t="shared" ca="1" si="28"/>
        <v>0</v>
      </c>
      <c r="B1763" s="404"/>
      <c r="C1763" s="406"/>
      <c r="D1763" s="406"/>
      <c r="E1763" s="406"/>
      <c r="F1763" s="406"/>
      <c r="G1763" s="350"/>
    </row>
    <row r="1764" spans="1:7" x14ac:dyDescent="0.3">
      <c r="A1764" s="405">
        <f t="shared" ca="1" si="28"/>
        <v>0</v>
      </c>
      <c r="B1764" s="404"/>
      <c r="C1764" s="406"/>
      <c r="D1764" s="406"/>
      <c r="E1764" s="406"/>
      <c r="F1764" s="406"/>
      <c r="G1764" s="407"/>
    </row>
    <row r="1765" spans="1:7" x14ac:dyDescent="0.3">
      <c r="A1765" s="405">
        <f t="shared" ca="1" si="28"/>
        <v>0</v>
      </c>
      <c r="B1765" s="404"/>
      <c r="C1765" s="406"/>
      <c r="D1765" s="406"/>
      <c r="E1765" s="406"/>
      <c r="F1765" s="406"/>
      <c r="G1765" s="407"/>
    </row>
    <row r="1766" spans="1:7" x14ac:dyDescent="0.3">
      <c r="A1766" s="405">
        <f t="shared" ca="1" si="28"/>
        <v>0</v>
      </c>
      <c r="B1766" s="404"/>
      <c r="C1766" s="406"/>
      <c r="D1766" s="406"/>
      <c r="E1766" s="406"/>
      <c r="F1766" s="406"/>
      <c r="G1766" s="407"/>
    </row>
    <row r="1767" spans="1:7" x14ac:dyDescent="0.3">
      <c r="A1767" s="405">
        <f t="shared" ca="1" si="28"/>
        <v>0</v>
      </c>
      <c r="B1767" s="404"/>
      <c r="C1767" s="406"/>
      <c r="D1767" s="406"/>
      <c r="E1767" s="406"/>
      <c r="F1767" s="406"/>
      <c r="G1767" s="407"/>
    </row>
    <row r="1768" spans="1:7" x14ac:dyDescent="0.3">
      <c r="A1768" s="405">
        <f t="shared" ca="1" si="28"/>
        <v>0</v>
      </c>
      <c r="B1768" s="404"/>
      <c r="C1768" s="406"/>
      <c r="D1768" s="406"/>
      <c r="E1768" s="406"/>
      <c r="F1768" s="406"/>
      <c r="G1768" s="407"/>
    </row>
    <row r="1769" spans="1:7" x14ac:dyDescent="0.3">
      <c r="A1769" s="405">
        <f t="shared" ca="1" si="28"/>
        <v>0</v>
      </c>
      <c r="B1769" s="404"/>
      <c r="C1769" s="406"/>
      <c r="D1769" s="406"/>
      <c r="E1769" s="406"/>
      <c r="F1769" s="406"/>
      <c r="G1769" s="407"/>
    </row>
    <row r="1770" spans="1:7" x14ac:dyDescent="0.3">
      <c r="A1770" s="405">
        <f t="shared" ca="1" si="28"/>
        <v>0</v>
      </c>
      <c r="B1770" s="404"/>
      <c r="C1770" s="406"/>
      <c r="D1770" s="406"/>
      <c r="E1770" s="406"/>
      <c r="F1770" s="406"/>
      <c r="G1770" s="407"/>
    </row>
    <row r="1771" spans="1:7" x14ac:dyDescent="0.3">
      <c r="A1771" s="405">
        <f t="shared" ca="1" si="28"/>
        <v>0</v>
      </c>
      <c r="B1771" s="404"/>
      <c r="C1771" s="406"/>
      <c r="D1771" s="406"/>
      <c r="E1771" s="406"/>
      <c r="F1771" s="406"/>
      <c r="G1771" s="407"/>
    </row>
    <row r="1772" spans="1:7" x14ac:dyDescent="0.3">
      <c r="A1772" s="405">
        <f t="shared" ca="1" si="28"/>
        <v>0</v>
      </c>
      <c r="B1772" s="404"/>
      <c r="C1772" s="406"/>
      <c r="D1772" s="406"/>
      <c r="E1772" s="406"/>
      <c r="F1772" s="406"/>
      <c r="G1772" s="407"/>
    </row>
    <row r="1773" spans="1:7" x14ac:dyDescent="0.3">
      <c r="A1773" s="405">
        <f t="shared" ca="1" si="28"/>
        <v>0</v>
      </c>
      <c r="B1773" s="404"/>
      <c r="C1773" s="406"/>
      <c r="D1773" s="406"/>
      <c r="E1773" s="406"/>
      <c r="F1773" s="406"/>
      <c r="G1773" s="407"/>
    </row>
    <row r="1774" spans="1:7" x14ac:dyDescent="0.3">
      <c r="A1774" s="405">
        <f t="shared" ca="1" si="28"/>
        <v>0</v>
      </c>
      <c r="B1774" s="404"/>
      <c r="C1774" s="406"/>
      <c r="D1774" s="406"/>
      <c r="E1774" s="406"/>
      <c r="F1774" s="406"/>
      <c r="G1774" s="407"/>
    </row>
    <row r="1775" spans="1:7" x14ac:dyDescent="0.3">
      <c r="A1775" s="405">
        <f t="shared" ca="1" si="28"/>
        <v>0</v>
      </c>
      <c r="B1775" s="404"/>
      <c r="C1775" s="406"/>
      <c r="D1775" s="406"/>
      <c r="E1775" s="406"/>
      <c r="F1775" s="406"/>
      <c r="G1775" s="407"/>
    </row>
    <row r="1776" spans="1:7" x14ac:dyDescent="0.3">
      <c r="A1776" s="405">
        <f t="shared" ca="1" si="28"/>
        <v>0</v>
      </c>
      <c r="B1776" s="404"/>
      <c r="C1776" s="406"/>
      <c r="D1776" s="406"/>
      <c r="E1776" s="406"/>
      <c r="F1776" s="406"/>
      <c r="G1776" s="407"/>
    </row>
    <row r="1777" spans="1:7" x14ac:dyDescent="0.3">
      <c r="A1777" s="405">
        <f t="shared" ca="1" si="28"/>
        <v>0</v>
      </c>
      <c r="B1777" s="404"/>
      <c r="C1777" s="406"/>
      <c r="D1777" s="406"/>
      <c r="E1777" s="406"/>
      <c r="F1777" s="406"/>
      <c r="G1777" s="407"/>
    </row>
    <row r="1778" spans="1:7" x14ac:dyDescent="0.3">
      <c r="A1778" s="405">
        <f t="shared" ca="1" si="28"/>
        <v>0</v>
      </c>
      <c r="B1778" s="404"/>
      <c r="C1778" s="406"/>
      <c r="D1778" s="406"/>
      <c r="E1778" s="406"/>
      <c r="F1778" s="406"/>
      <c r="G1778" s="407"/>
    </row>
    <row r="1779" spans="1:7" x14ac:dyDescent="0.3">
      <c r="A1779" s="405">
        <f t="shared" ca="1" si="28"/>
        <v>0</v>
      </c>
      <c r="B1779" s="404"/>
      <c r="C1779" s="406"/>
      <c r="D1779" s="406"/>
      <c r="E1779" s="406"/>
      <c r="F1779" s="406"/>
      <c r="G1779" s="407"/>
    </row>
    <row r="1780" spans="1:7" x14ac:dyDescent="0.3">
      <c r="A1780" s="405">
        <f t="shared" ca="1" si="28"/>
        <v>0</v>
      </c>
      <c r="B1780" s="404"/>
      <c r="C1780" s="406"/>
      <c r="D1780" s="406"/>
      <c r="E1780" s="406"/>
      <c r="F1780" s="406"/>
      <c r="G1780" s="407"/>
    </row>
    <row r="1781" spans="1:7" x14ac:dyDescent="0.3">
      <c r="A1781" s="405">
        <f t="shared" ca="1" si="28"/>
        <v>0</v>
      </c>
      <c r="B1781" s="404"/>
      <c r="C1781" s="406"/>
      <c r="D1781" s="406"/>
      <c r="E1781" s="406"/>
      <c r="F1781" s="406"/>
      <c r="G1781" s="407"/>
    </row>
    <row r="1782" spans="1:7" x14ac:dyDescent="0.3">
      <c r="A1782" s="405">
        <f t="shared" ca="1" si="28"/>
        <v>0</v>
      </c>
      <c r="B1782" s="404"/>
      <c r="C1782" s="406"/>
      <c r="D1782" s="406"/>
      <c r="E1782" s="406"/>
      <c r="F1782" s="406"/>
      <c r="G1782" s="407"/>
    </row>
    <row r="1783" spans="1:7" x14ac:dyDescent="0.3">
      <c r="A1783" s="405">
        <f t="shared" ca="1" si="28"/>
        <v>0</v>
      </c>
      <c r="B1783" s="404"/>
      <c r="C1783" s="406"/>
      <c r="D1783" s="406"/>
      <c r="E1783" s="406"/>
      <c r="F1783" s="406"/>
      <c r="G1783" s="407"/>
    </row>
    <row r="1784" spans="1:7" x14ac:dyDescent="0.3">
      <c r="A1784" s="405">
        <f t="shared" ca="1" si="28"/>
        <v>0</v>
      </c>
      <c r="B1784" s="404"/>
      <c r="C1784" s="406"/>
      <c r="D1784" s="406"/>
      <c r="E1784" s="406"/>
      <c r="F1784" s="406"/>
      <c r="G1784" s="407"/>
    </row>
    <row r="1785" spans="1:7" x14ac:dyDescent="0.3">
      <c r="A1785" s="405">
        <f t="shared" ref="A1785:A1848" ca="1" si="29">OFFSET($C1785,0,$B$4-1)</f>
        <v>0</v>
      </c>
      <c r="B1785" s="404"/>
      <c r="C1785" s="406"/>
      <c r="D1785" s="406"/>
      <c r="E1785" s="406"/>
      <c r="F1785" s="406"/>
      <c r="G1785" s="407"/>
    </row>
    <row r="1786" spans="1:7" x14ac:dyDescent="0.3">
      <c r="A1786" s="405">
        <f t="shared" ca="1" si="29"/>
        <v>0</v>
      </c>
      <c r="B1786" s="404"/>
      <c r="C1786" s="406"/>
      <c r="D1786" s="406"/>
      <c r="E1786" s="406"/>
      <c r="F1786" s="406"/>
      <c r="G1786" s="407"/>
    </row>
    <row r="1787" spans="1:7" x14ac:dyDescent="0.3">
      <c r="A1787" s="405">
        <f t="shared" ca="1" si="29"/>
        <v>0</v>
      </c>
      <c r="B1787" s="404"/>
      <c r="C1787" s="406"/>
      <c r="D1787" s="406"/>
      <c r="E1787" s="406"/>
      <c r="F1787" s="406"/>
      <c r="G1787" s="407"/>
    </row>
    <row r="1788" spans="1:7" x14ac:dyDescent="0.3">
      <c r="A1788" s="405">
        <f t="shared" ca="1" si="29"/>
        <v>0</v>
      </c>
      <c r="B1788" s="404"/>
      <c r="C1788" s="406"/>
      <c r="D1788" s="406"/>
      <c r="E1788" s="406"/>
      <c r="F1788" s="406"/>
      <c r="G1788" s="407"/>
    </row>
    <row r="1789" spans="1:7" x14ac:dyDescent="0.3">
      <c r="A1789" s="405">
        <f t="shared" ca="1" si="29"/>
        <v>0</v>
      </c>
      <c r="B1789" s="404"/>
      <c r="C1789" s="406"/>
      <c r="D1789" s="406"/>
      <c r="E1789" s="406"/>
      <c r="F1789" s="406"/>
      <c r="G1789" s="407"/>
    </row>
    <row r="1790" spans="1:7" x14ac:dyDescent="0.3">
      <c r="A1790" s="405">
        <f t="shared" ca="1" si="29"/>
        <v>0</v>
      </c>
      <c r="B1790" s="404"/>
      <c r="C1790" s="406"/>
      <c r="D1790" s="406"/>
      <c r="E1790" s="406"/>
      <c r="F1790" s="406"/>
      <c r="G1790" s="407"/>
    </row>
    <row r="1791" spans="1:7" x14ac:dyDescent="0.3">
      <c r="A1791" s="405">
        <f t="shared" ca="1" si="29"/>
        <v>0</v>
      </c>
      <c r="B1791" s="404"/>
      <c r="C1791" s="406"/>
      <c r="D1791" s="406"/>
      <c r="E1791" s="406"/>
      <c r="F1791" s="406"/>
      <c r="G1791" s="407"/>
    </row>
    <row r="1792" spans="1:7" x14ac:dyDescent="0.3">
      <c r="A1792" s="405">
        <f t="shared" ca="1" si="29"/>
        <v>0</v>
      </c>
      <c r="B1792" s="404"/>
      <c r="C1792" s="406"/>
      <c r="D1792" s="406"/>
      <c r="E1792" s="406"/>
      <c r="F1792" s="406"/>
      <c r="G1792" s="407"/>
    </row>
    <row r="1793" spans="1:7" x14ac:dyDescent="0.3">
      <c r="A1793" s="405">
        <f t="shared" ca="1" si="29"/>
        <v>0</v>
      </c>
      <c r="B1793" s="404"/>
      <c r="C1793" s="406"/>
      <c r="D1793" s="406"/>
      <c r="E1793" s="406"/>
      <c r="F1793" s="406"/>
      <c r="G1793" s="407"/>
    </row>
    <row r="1794" spans="1:7" x14ac:dyDescent="0.3">
      <c r="A1794" s="405">
        <f t="shared" ca="1" si="29"/>
        <v>0</v>
      </c>
      <c r="B1794" s="404"/>
      <c r="C1794" s="406"/>
      <c r="D1794" s="406"/>
      <c r="E1794" s="406"/>
      <c r="F1794" s="406"/>
      <c r="G1794" s="407"/>
    </row>
    <row r="1795" spans="1:7" x14ac:dyDescent="0.3">
      <c r="A1795" s="405">
        <f t="shared" ca="1" si="29"/>
        <v>0</v>
      </c>
      <c r="B1795" s="404"/>
      <c r="C1795" s="406"/>
      <c r="D1795" s="406"/>
      <c r="E1795" s="406"/>
      <c r="F1795" s="406"/>
      <c r="G1795" s="407"/>
    </row>
    <row r="1796" spans="1:7" x14ac:dyDescent="0.3">
      <c r="A1796" s="405">
        <f t="shared" ca="1" si="29"/>
        <v>0</v>
      </c>
      <c r="B1796" s="404"/>
      <c r="C1796" s="406"/>
      <c r="D1796" s="406"/>
      <c r="E1796" s="406"/>
      <c r="F1796" s="406"/>
      <c r="G1796" s="407"/>
    </row>
    <row r="1797" spans="1:7" x14ac:dyDescent="0.3">
      <c r="A1797" s="405">
        <f t="shared" ca="1" si="29"/>
        <v>0</v>
      </c>
      <c r="B1797" s="404"/>
      <c r="C1797" s="406"/>
      <c r="D1797" s="406"/>
      <c r="E1797" s="406"/>
      <c r="F1797" s="406"/>
      <c r="G1797" s="407"/>
    </row>
    <row r="1798" spans="1:7" x14ac:dyDescent="0.3">
      <c r="A1798" s="405">
        <f t="shared" ca="1" si="29"/>
        <v>0</v>
      </c>
      <c r="B1798" s="404"/>
      <c r="C1798" s="406"/>
      <c r="D1798" s="406"/>
      <c r="E1798" s="406"/>
      <c r="F1798" s="406"/>
      <c r="G1798" s="407"/>
    </row>
    <row r="1799" spans="1:7" x14ac:dyDescent="0.3">
      <c r="A1799" s="405">
        <f t="shared" ca="1" si="29"/>
        <v>0</v>
      </c>
      <c r="B1799" s="404"/>
      <c r="C1799" s="406"/>
      <c r="D1799" s="406"/>
      <c r="E1799" s="406"/>
      <c r="F1799" s="406"/>
      <c r="G1799" s="407"/>
    </row>
    <row r="1800" spans="1:7" x14ac:dyDescent="0.3">
      <c r="A1800" s="405">
        <f t="shared" ca="1" si="29"/>
        <v>0</v>
      </c>
      <c r="B1800" s="404"/>
      <c r="C1800" s="406"/>
      <c r="D1800" s="406"/>
      <c r="E1800" s="406"/>
      <c r="F1800" s="406"/>
      <c r="G1800" s="407"/>
    </row>
    <row r="1801" spans="1:7" x14ac:dyDescent="0.3">
      <c r="A1801" s="405">
        <f t="shared" ca="1" si="29"/>
        <v>0</v>
      </c>
      <c r="B1801" s="404"/>
      <c r="C1801" s="406"/>
      <c r="D1801" s="406"/>
      <c r="E1801" s="406"/>
      <c r="F1801" s="406"/>
      <c r="G1801" s="407"/>
    </row>
    <row r="1802" spans="1:7" x14ac:dyDescent="0.3">
      <c r="A1802" s="405">
        <f t="shared" ca="1" si="29"/>
        <v>0</v>
      </c>
      <c r="B1802" s="404"/>
      <c r="C1802" s="406"/>
      <c r="D1802" s="406"/>
      <c r="E1802" s="406"/>
      <c r="F1802" s="406"/>
      <c r="G1802" s="407"/>
    </row>
    <row r="1803" spans="1:7" x14ac:dyDescent="0.3">
      <c r="A1803" s="405">
        <f t="shared" ca="1" si="29"/>
        <v>0</v>
      </c>
      <c r="B1803" s="404"/>
      <c r="C1803" s="406"/>
      <c r="D1803" s="406"/>
      <c r="E1803" s="406"/>
      <c r="F1803" s="406"/>
      <c r="G1803" s="407"/>
    </row>
    <row r="1804" spans="1:7" x14ac:dyDescent="0.3">
      <c r="A1804" s="405">
        <f t="shared" ca="1" si="29"/>
        <v>0</v>
      </c>
      <c r="B1804" s="404"/>
      <c r="C1804" s="406"/>
      <c r="D1804" s="406"/>
      <c r="E1804" s="406"/>
      <c r="F1804" s="406"/>
      <c r="G1804" s="407"/>
    </row>
    <row r="1805" spans="1:7" x14ac:dyDescent="0.3">
      <c r="A1805" s="405">
        <f t="shared" ca="1" si="29"/>
        <v>0</v>
      </c>
      <c r="B1805" s="404"/>
      <c r="C1805" s="406"/>
      <c r="D1805" s="406"/>
      <c r="E1805" s="406"/>
      <c r="F1805" s="406"/>
      <c r="G1805" s="407"/>
    </row>
    <row r="1806" spans="1:7" x14ac:dyDescent="0.3">
      <c r="A1806" s="405">
        <f t="shared" ca="1" si="29"/>
        <v>0</v>
      </c>
      <c r="B1806" s="404"/>
      <c r="C1806" s="406"/>
      <c r="D1806" s="406"/>
      <c r="E1806" s="406"/>
      <c r="F1806" s="406"/>
      <c r="G1806" s="407"/>
    </row>
    <row r="1807" spans="1:7" x14ac:dyDescent="0.3">
      <c r="A1807" s="405">
        <f t="shared" ca="1" si="29"/>
        <v>0</v>
      </c>
      <c r="B1807" s="404"/>
      <c r="C1807" s="406"/>
      <c r="D1807" s="406"/>
      <c r="E1807" s="406"/>
      <c r="F1807" s="406"/>
      <c r="G1807" s="407"/>
    </row>
    <row r="1808" spans="1:7" x14ac:dyDescent="0.3">
      <c r="A1808" s="405">
        <f t="shared" ca="1" si="29"/>
        <v>0</v>
      </c>
      <c r="B1808" s="404"/>
      <c r="C1808" s="406"/>
      <c r="D1808" s="406"/>
      <c r="E1808" s="406"/>
      <c r="F1808" s="406"/>
      <c r="G1808" s="407"/>
    </row>
    <row r="1809" spans="1:7" x14ac:dyDescent="0.3">
      <c r="A1809" s="405">
        <f t="shared" ca="1" si="29"/>
        <v>0</v>
      </c>
      <c r="B1809" s="404"/>
      <c r="C1809" s="406"/>
      <c r="D1809" s="406"/>
      <c r="E1809" s="406"/>
      <c r="F1809" s="406"/>
      <c r="G1809" s="407"/>
    </row>
    <row r="1810" spans="1:7" x14ac:dyDescent="0.3">
      <c r="A1810" s="405">
        <f t="shared" ca="1" si="29"/>
        <v>0</v>
      </c>
      <c r="B1810" s="404"/>
      <c r="C1810" s="406"/>
      <c r="D1810" s="406"/>
      <c r="E1810" s="406"/>
      <c r="F1810" s="406"/>
      <c r="G1810" s="407"/>
    </row>
    <row r="1811" spans="1:7" x14ac:dyDescent="0.3">
      <c r="A1811" s="405">
        <f t="shared" ca="1" si="29"/>
        <v>0</v>
      </c>
      <c r="B1811" s="404"/>
      <c r="C1811" s="406"/>
      <c r="D1811" s="406"/>
      <c r="E1811" s="406"/>
      <c r="F1811" s="406"/>
      <c r="G1811" s="407"/>
    </row>
    <row r="1812" spans="1:7" x14ac:dyDescent="0.3">
      <c r="A1812" s="405">
        <f t="shared" ca="1" si="29"/>
        <v>0</v>
      </c>
      <c r="B1812" s="404"/>
      <c r="C1812" s="406"/>
      <c r="D1812" s="406"/>
      <c r="E1812" s="406"/>
      <c r="F1812" s="406"/>
      <c r="G1812" s="407"/>
    </row>
    <row r="1813" spans="1:7" x14ac:dyDescent="0.3">
      <c r="A1813" s="405">
        <f t="shared" ca="1" si="29"/>
        <v>0</v>
      </c>
      <c r="B1813" s="404"/>
      <c r="C1813" s="406"/>
      <c r="D1813" s="406"/>
      <c r="E1813" s="406"/>
      <c r="F1813" s="406"/>
      <c r="G1813" s="407"/>
    </row>
    <row r="1814" spans="1:7" x14ac:dyDescent="0.3">
      <c r="A1814" s="405">
        <f t="shared" ca="1" si="29"/>
        <v>0</v>
      </c>
      <c r="B1814" s="404"/>
      <c r="C1814" s="406"/>
      <c r="D1814" s="406"/>
      <c r="E1814" s="406"/>
      <c r="F1814" s="406"/>
      <c r="G1814" s="407"/>
    </row>
    <row r="1815" spans="1:7" x14ac:dyDescent="0.3">
      <c r="A1815" s="405">
        <f t="shared" ca="1" si="29"/>
        <v>0</v>
      </c>
      <c r="B1815" s="404"/>
      <c r="C1815" s="406"/>
      <c r="D1815" s="406"/>
      <c r="E1815" s="406"/>
      <c r="F1815" s="406"/>
      <c r="G1815" s="407"/>
    </row>
    <row r="1816" spans="1:7" x14ac:dyDescent="0.3">
      <c r="A1816" s="405">
        <f t="shared" ca="1" si="29"/>
        <v>0</v>
      </c>
      <c r="B1816" s="404"/>
      <c r="C1816" s="406"/>
      <c r="D1816" s="406"/>
      <c r="E1816" s="406"/>
      <c r="F1816" s="406"/>
      <c r="G1816" s="407"/>
    </row>
    <row r="1817" spans="1:7" x14ac:dyDescent="0.3">
      <c r="A1817" s="405">
        <f t="shared" ca="1" si="29"/>
        <v>0</v>
      </c>
      <c r="B1817" s="404"/>
      <c r="C1817" s="406"/>
      <c r="D1817" s="406"/>
      <c r="E1817" s="406"/>
      <c r="F1817" s="406"/>
      <c r="G1817" s="407"/>
    </row>
    <row r="1818" spans="1:7" x14ac:dyDescent="0.3">
      <c r="A1818" s="405">
        <f t="shared" ca="1" si="29"/>
        <v>0</v>
      </c>
      <c r="B1818" s="404"/>
      <c r="C1818" s="406"/>
      <c r="D1818" s="406"/>
      <c r="E1818" s="406"/>
      <c r="F1818" s="406"/>
      <c r="G1818" s="407"/>
    </row>
    <row r="1819" spans="1:7" x14ac:dyDescent="0.3">
      <c r="A1819" s="405">
        <f t="shared" ca="1" si="29"/>
        <v>0</v>
      </c>
      <c r="B1819" s="404"/>
      <c r="C1819" s="406"/>
      <c r="D1819" s="406"/>
      <c r="E1819" s="406"/>
      <c r="F1819" s="406"/>
      <c r="G1819" s="407"/>
    </row>
    <row r="1820" spans="1:7" x14ac:dyDescent="0.3">
      <c r="A1820" s="405">
        <f t="shared" ca="1" si="29"/>
        <v>0</v>
      </c>
      <c r="B1820" s="404"/>
      <c r="C1820" s="406"/>
      <c r="D1820" s="406"/>
      <c r="E1820" s="406"/>
      <c r="F1820" s="406"/>
      <c r="G1820" s="407"/>
    </row>
    <row r="1821" spans="1:7" x14ac:dyDescent="0.3">
      <c r="A1821" s="405">
        <f t="shared" ca="1" si="29"/>
        <v>0</v>
      </c>
      <c r="B1821" s="404"/>
      <c r="C1821" s="406"/>
      <c r="D1821" s="406"/>
      <c r="E1821" s="406"/>
      <c r="F1821" s="406"/>
      <c r="G1821" s="407"/>
    </row>
    <row r="1822" spans="1:7" x14ac:dyDescent="0.3">
      <c r="A1822" s="405">
        <f t="shared" ca="1" si="29"/>
        <v>0</v>
      </c>
      <c r="B1822" s="404"/>
      <c r="C1822" s="406"/>
      <c r="D1822" s="406"/>
      <c r="E1822" s="406"/>
      <c r="F1822" s="406"/>
      <c r="G1822" s="407"/>
    </row>
    <row r="1823" spans="1:7" x14ac:dyDescent="0.3">
      <c r="A1823" s="405">
        <f t="shared" ca="1" si="29"/>
        <v>0</v>
      </c>
      <c r="B1823" s="404"/>
      <c r="C1823" s="406"/>
      <c r="D1823" s="406"/>
      <c r="E1823" s="406"/>
      <c r="F1823" s="406"/>
      <c r="G1823" s="407"/>
    </row>
    <row r="1824" spans="1:7" x14ac:dyDescent="0.3">
      <c r="A1824" s="405">
        <f t="shared" ca="1" si="29"/>
        <v>0</v>
      </c>
      <c r="B1824" s="404"/>
      <c r="C1824" s="406"/>
      <c r="D1824" s="406"/>
      <c r="E1824" s="406"/>
      <c r="F1824" s="406"/>
      <c r="G1824" s="407"/>
    </row>
    <row r="1825" spans="1:7" x14ac:dyDescent="0.3">
      <c r="A1825" s="405">
        <f t="shared" ca="1" si="29"/>
        <v>0</v>
      </c>
      <c r="B1825" s="404"/>
      <c r="C1825" s="406"/>
      <c r="D1825" s="406"/>
      <c r="E1825" s="406"/>
      <c r="F1825" s="406"/>
      <c r="G1825" s="407"/>
    </row>
    <row r="1826" spans="1:7" x14ac:dyDescent="0.3">
      <c r="A1826" s="405">
        <f t="shared" ca="1" si="29"/>
        <v>0</v>
      </c>
      <c r="B1826" s="404"/>
      <c r="C1826" s="406"/>
      <c r="D1826" s="406"/>
      <c r="E1826" s="406"/>
      <c r="F1826" s="406"/>
      <c r="G1826" s="407"/>
    </row>
    <row r="1827" spans="1:7" x14ac:dyDescent="0.3">
      <c r="A1827" s="405">
        <f t="shared" ca="1" si="29"/>
        <v>0</v>
      </c>
      <c r="B1827" s="404"/>
      <c r="C1827" s="406"/>
      <c r="D1827" s="406"/>
      <c r="E1827" s="406"/>
      <c r="F1827" s="406"/>
      <c r="G1827" s="407"/>
    </row>
    <row r="1828" spans="1:7" x14ac:dyDescent="0.3">
      <c r="A1828" s="405">
        <f t="shared" ca="1" si="29"/>
        <v>0</v>
      </c>
      <c r="B1828" s="404"/>
      <c r="C1828" s="406"/>
      <c r="D1828" s="406"/>
      <c r="E1828" s="406"/>
      <c r="F1828" s="406"/>
      <c r="G1828" s="407"/>
    </row>
    <row r="1829" spans="1:7" x14ac:dyDescent="0.3">
      <c r="A1829" s="405">
        <f t="shared" ca="1" si="29"/>
        <v>0</v>
      </c>
      <c r="B1829" s="404"/>
      <c r="C1829" s="406"/>
      <c r="D1829" s="406"/>
      <c r="E1829" s="406"/>
      <c r="F1829" s="406"/>
      <c r="G1829" s="407"/>
    </row>
    <row r="1830" spans="1:7" x14ac:dyDescent="0.3">
      <c r="A1830" s="405">
        <f t="shared" ca="1" si="29"/>
        <v>0</v>
      </c>
      <c r="B1830" s="404"/>
      <c r="C1830" s="406"/>
      <c r="D1830" s="406"/>
      <c r="E1830" s="406"/>
      <c r="F1830" s="406"/>
      <c r="G1830" s="407"/>
    </row>
    <row r="1831" spans="1:7" x14ac:dyDescent="0.3">
      <c r="A1831" s="405">
        <f t="shared" ca="1" si="29"/>
        <v>0</v>
      </c>
      <c r="B1831" s="404"/>
      <c r="C1831" s="406"/>
      <c r="D1831" s="406"/>
      <c r="E1831" s="406"/>
      <c r="F1831" s="406"/>
      <c r="G1831" s="407"/>
    </row>
    <row r="1832" spans="1:7" x14ac:dyDescent="0.3">
      <c r="A1832" s="405">
        <f t="shared" ca="1" si="29"/>
        <v>0</v>
      </c>
      <c r="B1832" s="404"/>
      <c r="C1832" s="406"/>
      <c r="D1832" s="406"/>
      <c r="E1832" s="406"/>
      <c r="F1832" s="406"/>
      <c r="G1832" s="407"/>
    </row>
    <row r="1833" spans="1:7" x14ac:dyDescent="0.3">
      <c r="A1833" s="405">
        <f t="shared" ca="1" si="29"/>
        <v>0</v>
      </c>
      <c r="B1833" s="404"/>
      <c r="C1833" s="406"/>
      <c r="D1833" s="406"/>
      <c r="E1833" s="406"/>
      <c r="F1833" s="406"/>
      <c r="G1833" s="407"/>
    </row>
    <row r="1834" spans="1:7" x14ac:dyDescent="0.3">
      <c r="A1834" s="405">
        <f t="shared" ca="1" si="29"/>
        <v>0</v>
      </c>
      <c r="B1834" s="404"/>
      <c r="C1834" s="406"/>
      <c r="D1834" s="406"/>
      <c r="E1834" s="406"/>
      <c r="F1834" s="406"/>
      <c r="G1834" s="407"/>
    </row>
    <row r="1835" spans="1:7" x14ac:dyDescent="0.3">
      <c r="A1835" s="405">
        <f t="shared" ca="1" si="29"/>
        <v>0</v>
      </c>
      <c r="B1835" s="404"/>
      <c r="C1835" s="406"/>
      <c r="D1835" s="406"/>
      <c r="E1835" s="406"/>
      <c r="F1835" s="406"/>
      <c r="G1835" s="407"/>
    </row>
    <row r="1836" spans="1:7" x14ac:dyDescent="0.3">
      <c r="A1836" s="405">
        <f t="shared" ca="1" si="29"/>
        <v>0</v>
      </c>
      <c r="B1836" s="404"/>
      <c r="C1836" s="406"/>
      <c r="D1836" s="406"/>
      <c r="E1836" s="406"/>
      <c r="F1836" s="406"/>
      <c r="G1836" s="407"/>
    </row>
    <row r="1837" spans="1:7" x14ac:dyDescent="0.3">
      <c r="A1837" s="405">
        <f t="shared" ca="1" si="29"/>
        <v>0</v>
      </c>
      <c r="B1837" s="404"/>
      <c r="C1837" s="406"/>
      <c r="D1837" s="406"/>
      <c r="E1837" s="406"/>
      <c r="F1837" s="406"/>
      <c r="G1837" s="407"/>
    </row>
    <row r="1838" spans="1:7" x14ac:dyDescent="0.3">
      <c r="A1838" s="405">
        <f t="shared" ca="1" si="29"/>
        <v>0</v>
      </c>
      <c r="B1838" s="404"/>
      <c r="C1838" s="406"/>
      <c r="D1838" s="406"/>
      <c r="E1838" s="406"/>
      <c r="F1838" s="406"/>
      <c r="G1838" s="407"/>
    </row>
    <row r="1839" spans="1:7" x14ac:dyDescent="0.3">
      <c r="A1839" s="405">
        <f t="shared" ca="1" si="29"/>
        <v>0</v>
      </c>
      <c r="B1839" s="404"/>
      <c r="C1839" s="406"/>
      <c r="D1839" s="406"/>
      <c r="E1839" s="406"/>
      <c r="F1839" s="406"/>
      <c r="G1839" s="407"/>
    </row>
    <row r="1840" spans="1:7" x14ac:dyDescent="0.3">
      <c r="A1840" s="405">
        <f t="shared" ca="1" si="29"/>
        <v>0</v>
      </c>
      <c r="B1840" s="404"/>
      <c r="C1840" s="406"/>
      <c r="D1840" s="406"/>
      <c r="E1840" s="406"/>
      <c r="F1840" s="406"/>
      <c r="G1840" s="407"/>
    </row>
    <row r="1841" spans="1:7" x14ac:dyDescent="0.3">
      <c r="A1841" s="405">
        <f t="shared" ca="1" si="29"/>
        <v>0</v>
      </c>
      <c r="B1841" s="404"/>
      <c r="C1841" s="406"/>
      <c r="D1841" s="406"/>
      <c r="E1841" s="406"/>
      <c r="F1841" s="406"/>
      <c r="G1841" s="407"/>
    </row>
    <row r="1842" spans="1:7" x14ac:dyDescent="0.3">
      <c r="A1842" s="405">
        <f t="shared" ca="1" si="29"/>
        <v>0</v>
      </c>
      <c r="B1842" s="404"/>
      <c r="C1842" s="406"/>
      <c r="D1842" s="406"/>
      <c r="E1842" s="406"/>
      <c r="F1842" s="406"/>
      <c r="G1842" s="407"/>
    </row>
    <row r="1843" spans="1:7" x14ac:dyDescent="0.3">
      <c r="A1843" s="405">
        <f t="shared" ca="1" si="29"/>
        <v>0</v>
      </c>
      <c r="B1843" s="404"/>
      <c r="C1843" s="406"/>
      <c r="D1843" s="406"/>
      <c r="E1843" s="406"/>
      <c r="F1843" s="406"/>
      <c r="G1843" s="407"/>
    </row>
    <row r="1844" spans="1:7" x14ac:dyDescent="0.3">
      <c r="A1844" s="405">
        <f t="shared" ca="1" si="29"/>
        <v>0</v>
      </c>
      <c r="B1844" s="404"/>
      <c r="C1844" s="406"/>
      <c r="D1844" s="406"/>
      <c r="E1844" s="406"/>
      <c r="F1844" s="406"/>
      <c r="G1844" s="407"/>
    </row>
    <row r="1845" spans="1:7" x14ac:dyDescent="0.3">
      <c r="A1845" s="405">
        <f t="shared" ca="1" si="29"/>
        <v>0</v>
      </c>
      <c r="B1845" s="404"/>
      <c r="C1845" s="406"/>
      <c r="D1845" s="406"/>
      <c r="E1845" s="406"/>
      <c r="F1845" s="406"/>
      <c r="G1845" s="407"/>
    </row>
    <row r="1846" spans="1:7" x14ac:dyDescent="0.3">
      <c r="A1846" s="405">
        <f t="shared" ca="1" si="29"/>
        <v>0</v>
      </c>
      <c r="B1846" s="404"/>
      <c r="C1846" s="406"/>
      <c r="D1846" s="406"/>
      <c r="E1846" s="406"/>
      <c r="F1846" s="406"/>
      <c r="G1846" s="407"/>
    </row>
    <row r="1847" spans="1:7" x14ac:dyDescent="0.3">
      <c r="A1847" s="405">
        <f t="shared" ca="1" si="29"/>
        <v>0</v>
      </c>
      <c r="B1847" s="404"/>
      <c r="C1847" s="406"/>
      <c r="D1847" s="406"/>
      <c r="E1847" s="406"/>
      <c r="F1847" s="406"/>
      <c r="G1847" s="407"/>
    </row>
    <row r="1848" spans="1:7" x14ac:dyDescent="0.3">
      <c r="A1848" s="405">
        <f t="shared" ca="1" si="29"/>
        <v>0</v>
      </c>
      <c r="B1848" s="404"/>
      <c r="C1848" s="406"/>
      <c r="D1848" s="406"/>
      <c r="E1848" s="406"/>
      <c r="F1848" s="406"/>
      <c r="G1848" s="407"/>
    </row>
    <row r="1849" spans="1:7" x14ac:dyDescent="0.3">
      <c r="A1849" s="405">
        <f t="shared" ref="A1849:A1912" ca="1" si="30">OFFSET($C1849,0,$B$4-1)</f>
        <v>0</v>
      </c>
      <c r="B1849" s="404"/>
      <c r="C1849" s="406"/>
      <c r="D1849" s="406"/>
      <c r="E1849" s="406"/>
      <c r="F1849" s="406"/>
      <c r="G1849" s="407"/>
    </row>
    <row r="1850" spans="1:7" x14ac:dyDescent="0.3">
      <c r="A1850" s="405">
        <f t="shared" ca="1" si="30"/>
        <v>0</v>
      </c>
      <c r="B1850" s="404"/>
      <c r="C1850" s="406"/>
      <c r="D1850" s="406"/>
      <c r="E1850" s="406"/>
      <c r="F1850" s="406"/>
      <c r="G1850" s="407"/>
    </row>
    <row r="1851" spans="1:7" x14ac:dyDescent="0.3">
      <c r="A1851" s="405">
        <f t="shared" ca="1" si="30"/>
        <v>0</v>
      </c>
      <c r="B1851" s="404"/>
      <c r="C1851" s="406"/>
      <c r="D1851" s="406"/>
      <c r="E1851" s="406"/>
      <c r="F1851" s="406"/>
      <c r="G1851" s="407"/>
    </row>
    <row r="1852" spans="1:7" x14ac:dyDescent="0.3">
      <c r="A1852" s="405">
        <f t="shared" ca="1" si="30"/>
        <v>0</v>
      </c>
      <c r="B1852" s="404"/>
      <c r="C1852" s="406"/>
      <c r="D1852" s="406"/>
      <c r="E1852" s="406"/>
      <c r="F1852" s="406"/>
      <c r="G1852" s="407"/>
    </row>
    <row r="1853" spans="1:7" x14ac:dyDescent="0.3">
      <c r="A1853" s="405">
        <f t="shared" ca="1" si="30"/>
        <v>0</v>
      </c>
      <c r="B1853" s="404"/>
      <c r="C1853" s="406"/>
      <c r="D1853" s="406"/>
      <c r="E1853" s="406"/>
      <c r="F1853" s="406"/>
      <c r="G1853" s="407"/>
    </row>
    <row r="1854" spans="1:7" x14ac:dyDescent="0.3">
      <c r="A1854" s="405">
        <f t="shared" ca="1" si="30"/>
        <v>0</v>
      </c>
      <c r="B1854" s="404"/>
      <c r="C1854" s="406"/>
      <c r="D1854" s="406"/>
      <c r="E1854" s="406"/>
      <c r="F1854" s="406"/>
      <c r="G1854" s="407"/>
    </row>
    <row r="1855" spans="1:7" x14ac:dyDescent="0.3">
      <c r="A1855" s="405">
        <f t="shared" ca="1" si="30"/>
        <v>0</v>
      </c>
      <c r="B1855" s="404"/>
      <c r="C1855" s="406"/>
      <c r="D1855" s="406"/>
      <c r="E1855" s="406"/>
      <c r="F1855" s="406"/>
      <c r="G1855" s="407"/>
    </row>
    <row r="1856" spans="1:7" x14ac:dyDescent="0.3">
      <c r="A1856" s="405">
        <f t="shared" ca="1" si="30"/>
        <v>0</v>
      </c>
      <c r="B1856" s="404"/>
      <c r="C1856" s="406"/>
      <c r="D1856" s="406"/>
      <c r="E1856" s="406"/>
      <c r="F1856" s="406"/>
      <c r="G1856" s="407"/>
    </row>
    <row r="1857" spans="1:7" x14ac:dyDescent="0.3">
      <c r="A1857" s="405">
        <f t="shared" ca="1" si="30"/>
        <v>0</v>
      </c>
      <c r="B1857" s="404"/>
      <c r="C1857" s="406"/>
      <c r="D1857" s="406"/>
      <c r="E1857" s="406"/>
      <c r="F1857" s="406"/>
      <c r="G1857" s="407"/>
    </row>
    <row r="1858" spans="1:7" x14ac:dyDescent="0.3">
      <c r="A1858" s="405">
        <f t="shared" ca="1" si="30"/>
        <v>0</v>
      </c>
      <c r="B1858" s="404"/>
      <c r="C1858" s="406"/>
      <c r="D1858" s="406"/>
      <c r="E1858" s="406"/>
      <c r="F1858" s="406"/>
      <c r="G1858" s="407"/>
    </row>
    <row r="1859" spans="1:7" x14ac:dyDescent="0.3">
      <c r="A1859" s="405">
        <f t="shared" ca="1" si="30"/>
        <v>0</v>
      </c>
      <c r="B1859" s="404"/>
      <c r="C1859" s="406"/>
      <c r="D1859" s="406"/>
      <c r="E1859" s="406"/>
      <c r="F1859" s="406"/>
      <c r="G1859" s="407"/>
    </row>
    <row r="1860" spans="1:7" x14ac:dyDescent="0.3">
      <c r="A1860" s="405">
        <f t="shared" ca="1" si="30"/>
        <v>0</v>
      </c>
      <c r="B1860" s="404"/>
      <c r="C1860" s="406"/>
      <c r="D1860" s="406"/>
      <c r="E1860" s="406"/>
      <c r="F1860" s="406"/>
      <c r="G1860" s="407"/>
    </row>
    <row r="1861" spans="1:7" x14ac:dyDescent="0.3">
      <c r="A1861" s="405">
        <f t="shared" ca="1" si="30"/>
        <v>0</v>
      </c>
      <c r="B1861" s="404"/>
      <c r="C1861" s="406"/>
      <c r="D1861" s="406"/>
      <c r="E1861" s="406"/>
      <c r="F1861" s="406"/>
      <c r="G1861" s="407"/>
    </row>
    <row r="1862" spans="1:7" x14ac:dyDescent="0.3">
      <c r="A1862" s="405">
        <f t="shared" ca="1" si="30"/>
        <v>0</v>
      </c>
      <c r="B1862" s="404"/>
      <c r="C1862" s="406"/>
      <c r="D1862" s="406"/>
      <c r="E1862" s="406"/>
      <c r="F1862" s="406"/>
      <c r="G1862" s="407"/>
    </row>
    <row r="1863" spans="1:7" x14ac:dyDescent="0.3">
      <c r="A1863" s="405">
        <f t="shared" ca="1" si="30"/>
        <v>0</v>
      </c>
      <c r="B1863" s="404"/>
      <c r="C1863" s="406"/>
      <c r="D1863" s="406"/>
      <c r="E1863" s="406"/>
      <c r="F1863" s="406"/>
      <c r="G1863" s="407"/>
    </row>
    <row r="1864" spans="1:7" x14ac:dyDescent="0.3">
      <c r="A1864" s="405">
        <f t="shared" ca="1" si="30"/>
        <v>0</v>
      </c>
      <c r="B1864" s="404"/>
      <c r="C1864" s="406"/>
      <c r="D1864" s="406"/>
      <c r="E1864" s="406"/>
      <c r="F1864" s="406"/>
      <c r="G1864" s="407"/>
    </row>
    <row r="1865" spans="1:7" x14ac:dyDescent="0.3">
      <c r="A1865" s="405">
        <f t="shared" ca="1" si="30"/>
        <v>0</v>
      </c>
      <c r="B1865" s="404"/>
      <c r="C1865" s="406"/>
      <c r="D1865" s="406"/>
      <c r="E1865" s="406"/>
      <c r="F1865" s="406"/>
      <c r="G1865" s="407"/>
    </row>
    <row r="1866" spans="1:7" x14ac:dyDescent="0.3">
      <c r="A1866" s="405">
        <f t="shared" ca="1" si="30"/>
        <v>0</v>
      </c>
      <c r="B1866" s="404"/>
      <c r="C1866" s="406"/>
      <c r="D1866" s="406"/>
      <c r="E1866" s="406"/>
      <c r="F1866" s="406"/>
      <c r="G1866" s="407"/>
    </row>
    <row r="1867" spans="1:7" x14ac:dyDescent="0.3">
      <c r="A1867" s="405">
        <f t="shared" ca="1" si="30"/>
        <v>0</v>
      </c>
      <c r="B1867" s="404"/>
      <c r="C1867" s="406"/>
      <c r="D1867" s="406"/>
      <c r="E1867" s="406"/>
      <c r="F1867" s="406"/>
      <c r="G1867" s="407"/>
    </row>
    <row r="1868" spans="1:7" x14ac:dyDescent="0.3">
      <c r="A1868" s="405">
        <f t="shared" ca="1" si="30"/>
        <v>0</v>
      </c>
      <c r="B1868" s="404"/>
      <c r="C1868" s="406"/>
      <c r="D1868" s="406"/>
      <c r="E1868" s="406"/>
      <c r="F1868" s="406"/>
      <c r="G1868" s="407"/>
    </row>
    <row r="1869" spans="1:7" x14ac:dyDescent="0.3">
      <c r="A1869" s="405">
        <f t="shared" ca="1" si="30"/>
        <v>0</v>
      </c>
      <c r="B1869" s="404"/>
      <c r="C1869" s="406"/>
      <c r="D1869" s="406"/>
      <c r="E1869" s="406"/>
      <c r="F1869" s="406"/>
      <c r="G1869" s="407"/>
    </row>
    <row r="1870" spans="1:7" x14ac:dyDescent="0.3">
      <c r="A1870" s="405">
        <f t="shared" ca="1" si="30"/>
        <v>0</v>
      </c>
      <c r="B1870" s="404"/>
      <c r="C1870" s="406"/>
      <c r="D1870" s="406"/>
      <c r="E1870" s="406"/>
      <c r="F1870" s="406"/>
      <c r="G1870" s="407"/>
    </row>
    <row r="1871" spans="1:7" x14ac:dyDescent="0.3">
      <c r="A1871" s="405">
        <f t="shared" ca="1" si="30"/>
        <v>0</v>
      </c>
      <c r="B1871" s="404"/>
      <c r="C1871" s="406"/>
      <c r="D1871" s="406"/>
      <c r="E1871" s="406"/>
      <c r="F1871" s="406"/>
      <c r="G1871" s="407"/>
    </row>
    <row r="1872" spans="1:7" x14ac:dyDescent="0.3">
      <c r="A1872" s="405">
        <f t="shared" ca="1" si="30"/>
        <v>0</v>
      </c>
      <c r="B1872" s="404"/>
      <c r="C1872" s="406"/>
      <c r="D1872" s="406"/>
      <c r="E1872" s="406"/>
      <c r="F1872" s="406"/>
      <c r="G1872" s="407"/>
    </row>
    <row r="1873" spans="1:7" x14ac:dyDescent="0.3">
      <c r="A1873" s="405">
        <f t="shared" ca="1" si="30"/>
        <v>0</v>
      </c>
      <c r="B1873" s="404"/>
      <c r="C1873" s="406"/>
      <c r="D1873" s="406"/>
      <c r="E1873" s="406"/>
      <c r="F1873" s="406"/>
      <c r="G1873" s="407"/>
    </row>
    <row r="1874" spans="1:7" x14ac:dyDescent="0.3">
      <c r="A1874" s="405">
        <f t="shared" ca="1" si="30"/>
        <v>0</v>
      </c>
      <c r="B1874" s="404"/>
      <c r="C1874" s="406"/>
      <c r="D1874" s="406"/>
      <c r="E1874" s="406"/>
      <c r="F1874" s="406"/>
      <c r="G1874" s="407"/>
    </row>
    <row r="1875" spans="1:7" x14ac:dyDescent="0.3">
      <c r="A1875" s="405">
        <f t="shared" ca="1" si="30"/>
        <v>0</v>
      </c>
      <c r="B1875" s="404"/>
      <c r="C1875" s="406"/>
      <c r="D1875" s="406"/>
      <c r="E1875" s="406"/>
      <c r="F1875" s="406"/>
      <c r="G1875" s="407"/>
    </row>
    <row r="1876" spans="1:7" x14ac:dyDescent="0.3">
      <c r="A1876" s="405">
        <f t="shared" ca="1" si="30"/>
        <v>0</v>
      </c>
      <c r="B1876" s="404"/>
      <c r="C1876" s="406"/>
      <c r="D1876" s="406"/>
      <c r="E1876" s="406"/>
      <c r="F1876" s="406"/>
      <c r="G1876" s="407"/>
    </row>
    <row r="1877" spans="1:7" x14ac:dyDescent="0.3">
      <c r="A1877" s="405">
        <f t="shared" ca="1" si="30"/>
        <v>0</v>
      </c>
      <c r="B1877" s="404"/>
      <c r="C1877" s="406"/>
      <c r="D1877" s="406"/>
      <c r="E1877" s="406"/>
      <c r="F1877" s="406"/>
      <c r="G1877" s="407"/>
    </row>
    <row r="1878" spans="1:7" x14ac:dyDescent="0.3">
      <c r="A1878" s="405">
        <f t="shared" ca="1" si="30"/>
        <v>0</v>
      </c>
      <c r="B1878" s="404"/>
      <c r="C1878" s="406"/>
      <c r="D1878" s="406"/>
      <c r="E1878" s="406"/>
      <c r="F1878" s="406"/>
      <c r="G1878" s="407"/>
    </row>
    <row r="1879" spans="1:7" x14ac:dyDescent="0.3">
      <c r="A1879" s="405">
        <f t="shared" ca="1" si="30"/>
        <v>0</v>
      </c>
      <c r="B1879" s="404"/>
      <c r="C1879" s="406"/>
      <c r="D1879" s="406"/>
      <c r="E1879" s="406"/>
      <c r="F1879" s="406"/>
      <c r="G1879" s="407"/>
    </row>
    <row r="1880" spans="1:7" x14ac:dyDescent="0.3">
      <c r="A1880" s="405">
        <f t="shared" ca="1" si="30"/>
        <v>0</v>
      </c>
      <c r="B1880" s="404"/>
      <c r="C1880" s="406"/>
      <c r="D1880" s="406"/>
      <c r="E1880" s="406"/>
      <c r="F1880" s="406"/>
      <c r="G1880" s="407"/>
    </row>
    <row r="1881" spans="1:7" x14ac:dyDescent="0.3">
      <c r="A1881" s="405">
        <f t="shared" ca="1" si="30"/>
        <v>0</v>
      </c>
      <c r="B1881" s="404"/>
      <c r="C1881" s="406"/>
      <c r="D1881" s="406"/>
      <c r="E1881" s="406"/>
      <c r="F1881" s="406"/>
      <c r="G1881" s="407"/>
    </row>
    <row r="1882" spans="1:7" x14ac:dyDescent="0.3">
      <c r="A1882" s="405">
        <f t="shared" ca="1" si="30"/>
        <v>0</v>
      </c>
      <c r="B1882" s="404"/>
      <c r="C1882" s="406"/>
      <c r="D1882" s="406"/>
      <c r="E1882" s="406"/>
      <c r="F1882" s="406"/>
      <c r="G1882" s="407"/>
    </row>
    <row r="1883" spans="1:7" x14ac:dyDescent="0.3">
      <c r="A1883" s="405">
        <f t="shared" ca="1" si="30"/>
        <v>0</v>
      </c>
      <c r="B1883" s="404"/>
      <c r="C1883" s="406"/>
      <c r="D1883" s="406"/>
      <c r="E1883" s="406"/>
      <c r="F1883" s="406"/>
      <c r="G1883" s="407"/>
    </row>
    <row r="1884" spans="1:7" x14ac:dyDescent="0.3">
      <c r="A1884" s="405">
        <f t="shared" ca="1" si="30"/>
        <v>0</v>
      </c>
      <c r="B1884" s="404"/>
      <c r="C1884" s="406"/>
      <c r="D1884" s="406"/>
      <c r="E1884" s="406"/>
      <c r="F1884" s="406"/>
      <c r="G1884" s="407"/>
    </row>
    <row r="1885" spans="1:7" x14ac:dyDescent="0.3">
      <c r="A1885" s="405">
        <f t="shared" ca="1" si="30"/>
        <v>0</v>
      </c>
      <c r="B1885" s="404"/>
      <c r="C1885" s="406"/>
      <c r="D1885" s="406"/>
      <c r="E1885" s="406"/>
      <c r="F1885" s="406"/>
      <c r="G1885" s="407"/>
    </row>
    <row r="1886" spans="1:7" x14ac:dyDescent="0.3">
      <c r="A1886" s="405">
        <f t="shared" ca="1" si="30"/>
        <v>0</v>
      </c>
      <c r="B1886" s="404"/>
      <c r="C1886" s="406"/>
      <c r="D1886" s="406"/>
      <c r="E1886" s="406"/>
      <c r="F1886" s="406"/>
      <c r="G1886" s="407"/>
    </row>
    <row r="1887" spans="1:7" x14ac:dyDescent="0.3">
      <c r="A1887" s="405">
        <f t="shared" ca="1" si="30"/>
        <v>0</v>
      </c>
      <c r="B1887" s="404"/>
      <c r="C1887" s="406"/>
      <c r="D1887" s="406"/>
      <c r="E1887" s="406"/>
      <c r="F1887" s="406"/>
      <c r="G1887" s="407"/>
    </row>
    <row r="1888" spans="1:7" x14ac:dyDescent="0.3">
      <c r="A1888" s="405">
        <f t="shared" ca="1" si="30"/>
        <v>0</v>
      </c>
      <c r="B1888" s="404"/>
      <c r="C1888" s="406"/>
      <c r="D1888" s="406"/>
      <c r="E1888" s="406"/>
      <c r="F1888" s="406"/>
      <c r="G1888" s="407"/>
    </row>
    <row r="1889" spans="1:7" x14ac:dyDescent="0.3">
      <c r="A1889" s="405">
        <f t="shared" ca="1" si="30"/>
        <v>0</v>
      </c>
      <c r="B1889" s="404"/>
      <c r="C1889" s="406"/>
      <c r="D1889" s="406"/>
      <c r="E1889" s="406"/>
      <c r="F1889" s="406"/>
      <c r="G1889" s="407"/>
    </row>
    <row r="1890" spans="1:7" x14ac:dyDescent="0.3">
      <c r="A1890" s="405">
        <f t="shared" ca="1" si="30"/>
        <v>0</v>
      </c>
      <c r="B1890" s="404"/>
      <c r="C1890" s="406"/>
      <c r="D1890" s="406"/>
      <c r="E1890" s="406"/>
      <c r="F1890" s="406"/>
      <c r="G1890" s="407"/>
    </row>
    <row r="1891" spans="1:7" x14ac:dyDescent="0.3">
      <c r="A1891" s="405">
        <f t="shared" ca="1" si="30"/>
        <v>0</v>
      </c>
      <c r="B1891" s="404"/>
      <c r="C1891" s="406"/>
      <c r="D1891" s="406"/>
      <c r="E1891" s="406"/>
      <c r="F1891" s="406"/>
      <c r="G1891" s="407"/>
    </row>
    <row r="1892" spans="1:7" x14ac:dyDescent="0.3">
      <c r="A1892" s="405">
        <f t="shared" ca="1" si="30"/>
        <v>0</v>
      </c>
      <c r="B1892" s="404"/>
      <c r="C1892" s="406"/>
      <c r="D1892" s="406"/>
      <c r="E1892" s="406"/>
      <c r="F1892" s="406"/>
      <c r="G1892" s="407"/>
    </row>
    <row r="1893" spans="1:7" x14ac:dyDescent="0.3">
      <c r="A1893" s="405">
        <f t="shared" ca="1" si="30"/>
        <v>0</v>
      </c>
      <c r="B1893" s="404"/>
      <c r="C1893" s="406"/>
      <c r="D1893" s="406"/>
      <c r="E1893" s="406"/>
      <c r="F1893" s="406"/>
      <c r="G1893" s="407"/>
    </row>
    <row r="1894" spans="1:7" x14ac:dyDescent="0.3">
      <c r="A1894" s="405">
        <f t="shared" ca="1" si="30"/>
        <v>0</v>
      </c>
      <c r="B1894" s="404"/>
      <c r="C1894" s="406"/>
      <c r="D1894" s="406"/>
      <c r="E1894" s="406"/>
      <c r="F1894" s="406"/>
      <c r="G1894" s="407"/>
    </row>
    <row r="1895" spans="1:7" x14ac:dyDescent="0.3">
      <c r="A1895" s="405">
        <f t="shared" ca="1" si="30"/>
        <v>0</v>
      </c>
      <c r="B1895" s="404"/>
      <c r="C1895" s="406"/>
      <c r="D1895" s="406"/>
      <c r="E1895" s="406"/>
      <c r="F1895" s="406"/>
      <c r="G1895" s="407"/>
    </row>
    <row r="1896" spans="1:7" x14ac:dyDescent="0.3">
      <c r="A1896" s="405">
        <f t="shared" ca="1" si="30"/>
        <v>0</v>
      </c>
      <c r="B1896" s="404"/>
      <c r="C1896" s="406"/>
      <c r="D1896" s="406"/>
      <c r="E1896" s="406"/>
      <c r="F1896" s="406"/>
      <c r="G1896" s="407"/>
    </row>
    <row r="1897" spans="1:7" x14ac:dyDescent="0.3">
      <c r="A1897" s="405">
        <f t="shared" ca="1" si="30"/>
        <v>0</v>
      </c>
      <c r="B1897" s="404"/>
      <c r="C1897" s="406"/>
      <c r="D1897" s="406"/>
      <c r="E1897" s="406"/>
      <c r="F1897" s="406"/>
      <c r="G1897" s="407"/>
    </row>
    <row r="1898" spans="1:7" x14ac:dyDescent="0.3">
      <c r="A1898" s="405">
        <f t="shared" ca="1" si="30"/>
        <v>0</v>
      </c>
      <c r="B1898" s="404"/>
      <c r="C1898" s="406"/>
      <c r="D1898" s="406"/>
      <c r="E1898" s="406"/>
      <c r="F1898" s="406"/>
      <c r="G1898" s="407"/>
    </row>
    <row r="1899" spans="1:7" x14ac:dyDescent="0.3">
      <c r="A1899" s="405">
        <f t="shared" ca="1" si="30"/>
        <v>0</v>
      </c>
      <c r="B1899" s="404"/>
      <c r="C1899" s="406"/>
      <c r="D1899" s="406"/>
      <c r="E1899" s="406"/>
      <c r="F1899" s="406"/>
      <c r="G1899" s="407"/>
    </row>
    <row r="1900" spans="1:7" x14ac:dyDescent="0.3">
      <c r="A1900" s="405">
        <f t="shared" ca="1" si="30"/>
        <v>0</v>
      </c>
      <c r="B1900" s="404"/>
      <c r="C1900" s="406"/>
      <c r="D1900" s="406"/>
      <c r="E1900" s="406"/>
      <c r="F1900" s="406"/>
      <c r="G1900" s="407"/>
    </row>
    <row r="1901" spans="1:7" x14ac:dyDescent="0.3">
      <c r="A1901" s="405">
        <f t="shared" ca="1" si="30"/>
        <v>0</v>
      </c>
      <c r="B1901" s="404"/>
      <c r="C1901" s="406"/>
      <c r="D1901" s="406"/>
      <c r="E1901" s="406"/>
      <c r="F1901" s="406"/>
      <c r="G1901" s="407"/>
    </row>
    <row r="1902" spans="1:7" x14ac:dyDescent="0.3">
      <c r="A1902" s="405">
        <f t="shared" ca="1" si="30"/>
        <v>0</v>
      </c>
      <c r="B1902" s="404"/>
      <c r="C1902" s="406"/>
      <c r="D1902" s="406"/>
      <c r="E1902" s="406"/>
      <c r="F1902" s="406"/>
      <c r="G1902" s="407"/>
    </row>
    <row r="1903" spans="1:7" x14ac:dyDescent="0.3">
      <c r="A1903" s="405">
        <f t="shared" ca="1" si="30"/>
        <v>0</v>
      </c>
      <c r="B1903" s="404"/>
      <c r="C1903" s="406"/>
      <c r="D1903" s="406"/>
      <c r="E1903" s="406"/>
      <c r="F1903" s="406"/>
      <c r="G1903" s="407"/>
    </row>
    <row r="1904" spans="1:7" x14ac:dyDescent="0.3">
      <c r="A1904" s="405">
        <f t="shared" ca="1" si="30"/>
        <v>0</v>
      </c>
      <c r="B1904" s="404"/>
      <c r="C1904" s="406"/>
      <c r="D1904" s="406"/>
      <c r="E1904" s="406"/>
      <c r="F1904" s="406"/>
      <c r="G1904" s="407"/>
    </row>
    <row r="1905" spans="1:7" x14ac:dyDescent="0.3">
      <c r="A1905" s="405">
        <f t="shared" ca="1" si="30"/>
        <v>0</v>
      </c>
      <c r="B1905" s="404"/>
      <c r="C1905" s="406"/>
      <c r="D1905" s="406"/>
      <c r="E1905" s="406"/>
      <c r="F1905" s="406"/>
      <c r="G1905" s="407"/>
    </row>
    <row r="1906" spans="1:7" x14ac:dyDescent="0.3">
      <c r="A1906" s="405">
        <f t="shared" ca="1" si="30"/>
        <v>0</v>
      </c>
      <c r="B1906" s="404"/>
      <c r="C1906" s="406"/>
      <c r="D1906" s="406"/>
      <c r="E1906" s="406"/>
      <c r="F1906" s="406"/>
      <c r="G1906" s="407"/>
    </row>
    <row r="1907" spans="1:7" x14ac:dyDescent="0.3">
      <c r="A1907" s="405">
        <f t="shared" ca="1" si="30"/>
        <v>0</v>
      </c>
      <c r="B1907" s="404"/>
      <c r="C1907" s="406"/>
      <c r="D1907" s="406"/>
      <c r="E1907" s="406"/>
      <c r="F1907" s="406"/>
      <c r="G1907" s="407"/>
    </row>
    <row r="1908" spans="1:7" x14ac:dyDescent="0.3">
      <c r="A1908" s="405">
        <f t="shared" ca="1" si="30"/>
        <v>0</v>
      </c>
      <c r="B1908" s="404"/>
      <c r="C1908" s="406"/>
      <c r="D1908" s="406"/>
      <c r="E1908" s="406"/>
      <c r="F1908" s="406"/>
      <c r="G1908" s="407"/>
    </row>
    <row r="1909" spans="1:7" x14ac:dyDescent="0.3">
      <c r="A1909" s="405">
        <f t="shared" ca="1" si="30"/>
        <v>0</v>
      </c>
      <c r="B1909" s="404"/>
      <c r="C1909" s="406"/>
      <c r="D1909" s="406"/>
      <c r="E1909" s="406"/>
      <c r="F1909" s="406"/>
      <c r="G1909" s="407"/>
    </row>
    <row r="1910" spans="1:7" x14ac:dyDescent="0.3">
      <c r="A1910" s="405">
        <f t="shared" ca="1" si="30"/>
        <v>0</v>
      </c>
      <c r="B1910" s="404"/>
      <c r="C1910" s="406"/>
      <c r="D1910" s="406"/>
      <c r="E1910" s="406"/>
      <c r="F1910" s="406"/>
      <c r="G1910" s="407"/>
    </row>
    <row r="1911" spans="1:7" x14ac:dyDescent="0.3">
      <c r="A1911" s="405">
        <f t="shared" ca="1" si="30"/>
        <v>0</v>
      </c>
      <c r="B1911" s="404"/>
      <c r="C1911" s="406"/>
      <c r="D1911" s="406"/>
      <c r="E1911" s="406"/>
      <c r="F1911" s="406"/>
      <c r="G1911" s="407"/>
    </row>
    <row r="1912" spans="1:7" x14ac:dyDescent="0.3">
      <c r="A1912" s="405">
        <f t="shared" ca="1" si="30"/>
        <v>0</v>
      </c>
      <c r="B1912" s="404"/>
      <c r="C1912" s="406"/>
      <c r="D1912" s="406"/>
      <c r="E1912" s="406"/>
      <c r="F1912" s="406"/>
      <c r="G1912" s="407"/>
    </row>
    <row r="1913" spans="1:7" x14ac:dyDescent="0.3">
      <c r="A1913" s="405">
        <f t="shared" ref="A1913:A1976" ca="1" si="31">OFFSET($C1913,0,$B$4-1)</f>
        <v>0</v>
      </c>
      <c r="B1913" s="404"/>
      <c r="C1913" s="406"/>
      <c r="D1913" s="406"/>
      <c r="E1913" s="406"/>
      <c r="F1913" s="406"/>
      <c r="G1913" s="407"/>
    </row>
    <row r="1914" spans="1:7" x14ac:dyDescent="0.3">
      <c r="A1914" s="405">
        <f t="shared" ca="1" si="31"/>
        <v>0</v>
      </c>
      <c r="B1914" s="404"/>
      <c r="C1914" s="406"/>
      <c r="D1914" s="406"/>
      <c r="E1914" s="406"/>
      <c r="F1914" s="406"/>
      <c r="G1914" s="407"/>
    </row>
    <row r="1915" spans="1:7" x14ac:dyDescent="0.3">
      <c r="A1915" s="405">
        <f t="shared" ca="1" si="31"/>
        <v>0</v>
      </c>
      <c r="B1915" s="404"/>
      <c r="C1915" s="406"/>
      <c r="D1915" s="406"/>
      <c r="E1915" s="406"/>
      <c r="F1915" s="406"/>
      <c r="G1915" s="407"/>
    </row>
    <row r="1916" spans="1:7" x14ac:dyDescent="0.3">
      <c r="A1916" s="405">
        <f t="shared" ca="1" si="31"/>
        <v>0</v>
      </c>
      <c r="B1916" s="404"/>
      <c r="C1916" s="406"/>
      <c r="D1916" s="406"/>
      <c r="E1916" s="406"/>
      <c r="F1916" s="406"/>
      <c r="G1916" s="407"/>
    </row>
    <row r="1917" spans="1:7" x14ac:dyDescent="0.3">
      <c r="A1917" s="405">
        <f t="shared" ca="1" si="31"/>
        <v>0</v>
      </c>
      <c r="B1917" s="404"/>
      <c r="C1917" s="406"/>
      <c r="D1917" s="406"/>
      <c r="E1917" s="406"/>
      <c r="F1917" s="406"/>
      <c r="G1917" s="407"/>
    </row>
    <row r="1918" spans="1:7" x14ac:dyDescent="0.3">
      <c r="A1918" s="405">
        <f t="shared" ca="1" si="31"/>
        <v>0</v>
      </c>
      <c r="B1918" s="404"/>
      <c r="C1918" s="406"/>
      <c r="D1918" s="406"/>
      <c r="E1918" s="406"/>
      <c r="F1918" s="406"/>
      <c r="G1918" s="407"/>
    </row>
    <row r="1919" spans="1:7" x14ac:dyDescent="0.3">
      <c r="A1919" s="405">
        <f t="shared" ca="1" si="31"/>
        <v>0</v>
      </c>
      <c r="B1919" s="404"/>
      <c r="C1919" s="406"/>
      <c r="D1919" s="406"/>
      <c r="E1919" s="406"/>
      <c r="F1919" s="406"/>
      <c r="G1919" s="407"/>
    </row>
    <row r="1920" spans="1:7" x14ac:dyDescent="0.3">
      <c r="A1920" s="405">
        <f t="shared" ca="1" si="31"/>
        <v>0</v>
      </c>
      <c r="B1920" s="404"/>
      <c r="C1920" s="406"/>
      <c r="D1920" s="406"/>
      <c r="E1920" s="406"/>
      <c r="F1920" s="406"/>
      <c r="G1920" s="407"/>
    </row>
    <row r="1921" spans="1:7" x14ac:dyDescent="0.3">
      <c r="A1921" s="405">
        <f t="shared" ca="1" si="31"/>
        <v>0</v>
      </c>
      <c r="B1921" s="404"/>
      <c r="C1921" s="406"/>
      <c r="D1921" s="406"/>
      <c r="E1921" s="406"/>
      <c r="F1921" s="406"/>
      <c r="G1921" s="407"/>
    </row>
    <row r="1922" spans="1:7" x14ac:dyDescent="0.3">
      <c r="A1922" s="405">
        <f t="shared" ca="1" si="31"/>
        <v>0</v>
      </c>
      <c r="B1922" s="404"/>
      <c r="C1922" s="406"/>
      <c r="D1922" s="406"/>
      <c r="E1922" s="406"/>
      <c r="F1922" s="406"/>
      <c r="G1922" s="407"/>
    </row>
    <row r="1923" spans="1:7" x14ac:dyDescent="0.3">
      <c r="A1923" s="405">
        <f t="shared" ca="1" si="31"/>
        <v>0</v>
      </c>
      <c r="B1923" s="404"/>
      <c r="C1923" s="406"/>
      <c r="D1923" s="406"/>
      <c r="E1923" s="406"/>
      <c r="F1923" s="406"/>
      <c r="G1923" s="407"/>
    </row>
    <row r="1924" spans="1:7" x14ac:dyDescent="0.3">
      <c r="A1924" s="405">
        <f t="shared" ca="1" si="31"/>
        <v>0</v>
      </c>
      <c r="B1924" s="404"/>
      <c r="C1924" s="406"/>
      <c r="D1924" s="406"/>
      <c r="E1924" s="406"/>
      <c r="F1924" s="406"/>
      <c r="G1924" s="407"/>
    </row>
    <row r="1925" spans="1:7" x14ac:dyDescent="0.3">
      <c r="A1925" s="405">
        <f t="shared" ca="1" si="31"/>
        <v>0</v>
      </c>
      <c r="B1925" s="404"/>
      <c r="C1925" s="406"/>
      <c r="D1925" s="406"/>
      <c r="E1925" s="406"/>
      <c r="F1925" s="406"/>
      <c r="G1925" s="407"/>
    </row>
    <row r="1926" spans="1:7" x14ac:dyDescent="0.3">
      <c r="A1926" s="405">
        <f t="shared" ca="1" si="31"/>
        <v>0</v>
      </c>
      <c r="B1926" s="404"/>
      <c r="C1926" s="406"/>
      <c r="D1926" s="406"/>
      <c r="E1926" s="406"/>
      <c r="F1926" s="406"/>
      <c r="G1926" s="407"/>
    </row>
    <row r="1927" spans="1:7" x14ac:dyDescent="0.3">
      <c r="A1927" s="405">
        <f t="shared" ca="1" si="31"/>
        <v>0</v>
      </c>
      <c r="B1927" s="404"/>
      <c r="C1927" s="406"/>
      <c r="D1927" s="406"/>
      <c r="E1927" s="406"/>
      <c r="F1927" s="406"/>
      <c r="G1927" s="407"/>
    </row>
    <row r="1928" spans="1:7" x14ac:dyDescent="0.3">
      <c r="A1928" s="405">
        <f t="shared" ca="1" si="31"/>
        <v>0</v>
      </c>
      <c r="B1928" s="404"/>
      <c r="C1928" s="406"/>
      <c r="D1928" s="406"/>
      <c r="E1928" s="406"/>
      <c r="F1928" s="406"/>
      <c r="G1928" s="407"/>
    </row>
    <row r="1929" spans="1:7" x14ac:dyDescent="0.3">
      <c r="A1929" s="405">
        <f t="shared" ca="1" si="31"/>
        <v>0</v>
      </c>
      <c r="B1929" s="404"/>
      <c r="C1929" s="406"/>
      <c r="D1929" s="406"/>
      <c r="E1929" s="406"/>
      <c r="F1929" s="406"/>
      <c r="G1929" s="407"/>
    </row>
    <row r="1930" spans="1:7" x14ac:dyDescent="0.3">
      <c r="A1930" s="405">
        <f t="shared" ca="1" si="31"/>
        <v>0</v>
      </c>
      <c r="B1930" s="404"/>
      <c r="C1930" s="406"/>
      <c r="D1930" s="406"/>
      <c r="E1930" s="406"/>
      <c r="F1930" s="406"/>
      <c r="G1930" s="407"/>
    </row>
    <row r="1931" spans="1:7" x14ac:dyDescent="0.3">
      <c r="A1931" s="405">
        <f t="shared" ca="1" si="31"/>
        <v>0</v>
      </c>
      <c r="B1931" s="404"/>
      <c r="C1931" s="406"/>
      <c r="D1931" s="406"/>
      <c r="E1931" s="406"/>
      <c r="F1931" s="406"/>
      <c r="G1931" s="407"/>
    </row>
    <row r="1932" spans="1:7" x14ac:dyDescent="0.3">
      <c r="A1932" s="405">
        <f t="shared" ca="1" si="31"/>
        <v>0</v>
      </c>
      <c r="B1932" s="404"/>
      <c r="C1932" s="406"/>
      <c r="D1932" s="406"/>
      <c r="E1932" s="406"/>
      <c r="F1932" s="406"/>
      <c r="G1932" s="407"/>
    </row>
    <row r="1933" spans="1:7" x14ac:dyDescent="0.3">
      <c r="A1933" s="405">
        <f t="shared" ca="1" si="31"/>
        <v>0</v>
      </c>
      <c r="B1933" s="404"/>
      <c r="C1933" s="406"/>
      <c r="D1933" s="406"/>
      <c r="E1933" s="406"/>
      <c r="F1933" s="406"/>
      <c r="G1933" s="407"/>
    </row>
    <row r="1934" spans="1:7" x14ac:dyDescent="0.3">
      <c r="A1934" s="405">
        <f t="shared" ca="1" si="31"/>
        <v>0</v>
      </c>
      <c r="B1934" s="404"/>
      <c r="C1934" s="406"/>
      <c r="D1934" s="406"/>
      <c r="E1934" s="406"/>
      <c r="F1934" s="406"/>
      <c r="G1934" s="407"/>
    </row>
    <row r="1935" spans="1:7" x14ac:dyDescent="0.3">
      <c r="A1935" s="405">
        <f t="shared" ca="1" si="31"/>
        <v>0</v>
      </c>
      <c r="B1935" s="404"/>
      <c r="C1935" s="406"/>
      <c r="D1935" s="406"/>
      <c r="E1935" s="406"/>
      <c r="F1935" s="406"/>
      <c r="G1935" s="407"/>
    </row>
    <row r="1936" spans="1:7" x14ac:dyDescent="0.3">
      <c r="A1936" s="405">
        <f t="shared" ca="1" si="31"/>
        <v>0</v>
      </c>
      <c r="B1936" s="404"/>
      <c r="C1936" s="406"/>
      <c r="D1936" s="406"/>
      <c r="E1936" s="406"/>
      <c r="F1936" s="406"/>
      <c r="G1936" s="407"/>
    </row>
    <row r="1937" spans="1:7" x14ac:dyDescent="0.3">
      <c r="A1937" s="405">
        <f t="shared" ca="1" si="31"/>
        <v>0</v>
      </c>
      <c r="B1937" s="404"/>
      <c r="C1937" s="406"/>
      <c r="D1937" s="406"/>
      <c r="E1937" s="406"/>
      <c r="F1937" s="406"/>
      <c r="G1937" s="407"/>
    </row>
    <row r="1938" spans="1:7" x14ac:dyDescent="0.3">
      <c r="A1938" s="405">
        <f t="shared" ca="1" si="31"/>
        <v>0</v>
      </c>
      <c r="B1938" s="404"/>
      <c r="C1938" s="406"/>
      <c r="D1938" s="406"/>
      <c r="E1938" s="406"/>
      <c r="F1938" s="406"/>
      <c r="G1938" s="407"/>
    </row>
    <row r="1939" spans="1:7" x14ac:dyDescent="0.3">
      <c r="A1939" s="405">
        <f t="shared" ca="1" si="31"/>
        <v>0</v>
      </c>
      <c r="B1939" s="404"/>
      <c r="C1939" s="406"/>
      <c r="D1939" s="406"/>
      <c r="E1939" s="406"/>
      <c r="F1939" s="406"/>
      <c r="G1939" s="407"/>
    </row>
    <row r="1940" spans="1:7" x14ac:dyDescent="0.3">
      <c r="A1940" s="405">
        <f t="shared" ca="1" si="31"/>
        <v>0</v>
      </c>
      <c r="B1940" s="404"/>
      <c r="C1940" s="406"/>
      <c r="D1940" s="406"/>
      <c r="E1940" s="406"/>
      <c r="F1940" s="406"/>
      <c r="G1940" s="407"/>
    </row>
    <row r="1941" spans="1:7" x14ac:dyDescent="0.3">
      <c r="A1941" s="405">
        <f t="shared" ca="1" si="31"/>
        <v>0</v>
      </c>
      <c r="B1941" s="404"/>
      <c r="C1941" s="406"/>
      <c r="D1941" s="406"/>
      <c r="E1941" s="406"/>
      <c r="F1941" s="406"/>
      <c r="G1941" s="407"/>
    </row>
    <row r="1942" spans="1:7" x14ac:dyDescent="0.3">
      <c r="A1942" s="405">
        <f t="shared" ca="1" si="31"/>
        <v>0</v>
      </c>
      <c r="B1942" s="404"/>
      <c r="C1942" s="406"/>
      <c r="D1942" s="406"/>
      <c r="E1942" s="406"/>
      <c r="F1942" s="406"/>
      <c r="G1942" s="407"/>
    </row>
    <row r="1943" spans="1:7" x14ac:dyDescent="0.3">
      <c r="A1943" s="405">
        <f t="shared" ca="1" si="31"/>
        <v>0</v>
      </c>
      <c r="B1943" s="404"/>
      <c r="C1943" s="406"/>
      <c r="D1943" s="406"/>
      <c r="E1943" s="406"/>
      <c r="F1943" s="406"/>
      <c r="G1943" s="407"/>
    </row>
    <row r="1944" spans="1:7" x14ac:dyDescent="0.3">
      <c r="A1944" s="405">
        <f t="shared" ca="1" si="31"/>
        <v>0</v>
      </c>
      <c r="B1944" s="404"/>
      <c r="C1944" s="406"/>
      <c r="D1944" s="406"/>
      <c r="E1944" s="406"/>
      <c r="F1944" s="406"/>
      <c r="G1944" s="407"/>
    </row>
    <row r="1945" spans="1:7" x14ac:dyDescent="0.3">
      <c r="A1945" s="405">
        <f t="shared" ca="1" si="31"/>
        <v>0</v>
      </c>
      <c r="B1945" s="404"/>
      <c r="C1945" s="406"/>
      <c r="D1945" s="406"/>
      <c r="E1945" s="406"/>
      <c r="F1945" s="406"/>
      <c r="G1945" s="407"/>
    </row>
    <row r="1946" spans="1:7" x14ac:dyDescent="0.3">
      <c r="A1946" s="405">
        <f t="shared" ca="1" si="31"/>
        <v>0</v>
      </c>
      <c r="B1946" s="404"/>
      <c r="C1946" s="406"/>
      <c r="D1946" s="406"/>
      <c r="E1946" s="406"/>
      <c r="F1946" s="406"/>
      <c r="G1946" s="407"/>
    </row>
    <row r="1947" spans="1:7" x14ac:dyDescent="0.3">
      <c r="A1947" s="405">
        <f t="shared" ca="1" si="31"/>
        <v>0</v>
      </c>
      <c r="B1947" s="404"/>
      <c r="C1947" s="406"/>
      <c r="D1947" s="406"/>
      <c r="E1947" s="406"/>
      <c r="F1947" s="406"/>
      <c r="G1947" s="407"/>
    </row>
    <row r="1948" spans="1:7" x14ac:dyDescent="0.3">
      <c r="A1948" s="405">
        <f t="shared" ca="1" si="31"/>
        <v>0</v>
      </c>
      <c r="B1948" s="404"/>
      <c r="C1948" s="406"/>
      <c r="D1948" s="406"/>
      <c r="E1948" s="406"/>
      <c r="F1948" s="406"/>
      <c r="G1948" s="407"/>
    </row>
    <row r="1949" spans="1:7" x14ac:dyDescent="0.3">
      <c r="A1949" s="405">
        <f t="shared" ca="1" si="31"/>
        <v>0</v>
      </c>
      <c r="B1949" s="404"/>
      <c r="C1949" s="406"/>
      <c r="D1949" s="406"/>
      <c r="E1949" s="406"/>
      <c r="F1949" s="406"/>
      <c r="G1949" s="407"/>
    </row>
    <row r="1950" spans="1:7" x14ac:dyDescent="0.3">
      <c r="A1950" s="405">
        <f t="shared" ca="1" si="31"/>
        <v>0</v>
      </c>
      <c r="B1950" s="404"/>
      <c r="C1950" s="406"/>
      <c r="D1950" s="406"/>
      <c r="E1950" s="406"/>
      <c r="F1950" s="406"/>
      <c r="G1950" s="407"/>
    </row>
    <row r="1951" spans="1:7" x14ac:dyDescent="0.3">
      <c r="A1951" s="405">
        <f t="shared" ca="1" si="31"/>
        <v>0</v>
      </c>
      <c r="B1951" s="404"/>
      <c r="C1951" s="406"/>
      <c r="D1951" s="406"/>
      <c r="E1951" s="406"/>
      <c r="F1951" s="406"/>
      <c r="G1951" s="407"/>
    </row>
    <row r="1952" spans="1:7" x14ac:dyDescent="0.3">
      <c r="A1952" s="405">
        <f t="shared" ca="1" si="31"/>
        <v>0</v>
      </c>
      <c r="B1952" s="404"/>
      <c r="C1952" s="406"/>
      <c r="D1952" s="406"/>
      <c r="E1952" s="406"/>
      <c r="F1952" s="406"/>
      <c r="G1952" s="407"/>
    </row>
    <row r="1953" spans="1:7" x14ac:dyDescent="0.3">
      <c r="A1953" s="405">
        <f t="shared" ca="1" si="31"/>
        <v>0</v>
      </c>
      <c r="B1953" s="404"/>
      <c r="C1953" s="406"/>
      <c r="D1953" s="406"/>
      <c r="E1953" s="406"/>
      <c r="F1953" s="406"/>
      <c r="G1953" s="407"/>
    </row>
    <row r="1954" spans="1:7" x14ac:dyDescent="0.3">
      <c r="A1954" s="405">
        <f t="shared" ca="1" si="31"/>
        <v>0</v>
      </c>
      <c r="B1954" s="404"/>
      <c r="C1954" s="406"/>
      <c r="D1954" s="406"/>
      <c r="E1954" s="406"/>
      <c r="F1954" s="406"/>
      <c r="G1954" s="407"/>
    </row>
    <row r="1955" spans="1:7" x14ac:dyDescent="0.3">
      <c r="A1955" s="405">
        <f t="shared" ca="1" si="31"/>
        <v>0</v>
      </c>
      <c r="B1955" s="404"/>
      <c r="C1955" s="406"/>
      <c r="D1955" s="406"/>
      <c r="E1955" s="406"/>
      <c r="F1955" s="406"/>
      <c r="G1955" s="407"/>
    </row>
    <row r="1956" spans="1:7" x14ac:dyDescent="0.3">
      <c r="A1956" s="405">
        <f t="shared" ca="1" si="31"/>
        <v>0</v>
      </c>
      <c r="B1956" s="404"/>
      <c r="C1956" s="406"/>
      <c r="D1956" s="406"/>
      <c r="E1956" s="406"/>
      <c r="F1956" s="406"/>
      <c r="G1956" s="407"/>
    </row>
    <row r="1957" spans="1:7" x14ac:dyDescent="0.3">
      <c r="A1957" s="405">
        <f t="shared" ca="1" si="31"/>
        <v>0</v>
      </c>
      <c r="B1957" s="404"/>
      <c r="C1957" s="406"/>
      <c r="D1957" s="406"/>
      <c r="E1957" s="406"/>
      <c r="F1957" s="406"/>
      <c r="G1957" s="407"/>
    </row>
    <row r="1958" spans="1:7" x14ac:dyDescent="0.3">
      <c r="A1958" s="405">
        <f t="shared" ca="1" si="31"/>
        <v>0</v>
      </c>
      <c r="B1958" s="404"/>
      <c r="C1958" s="406"/>
      <c r="D1958" s="406"/>
      <c r="E1958" s="406"/>
      <c r="F1958" s="406"/>
      <c r="G1958" s="407"/>
    </row>
    <row r="1959" spans="1:7" x14ac:dyDescent="0.3">
      <c r="A1959" s="405">
        <f t="shared" ca="1" si="31"/>
        <v>0</v>
      </c>
      <c r="B1959" s="404"/>
      <c r="C1959" s="406"/>
      <c r="D1959" s="406"/>
      <c r="E1959" s="406"/>
      <c r="F1959" s="406"/>
      <c r="G1959" s="407"/>
    </row>
    <row r="1960" spans="1:7" x14ac:dyDescent="0.3">
      <c r="A1960" s="405">
        <f t="shared" ca="1" si="31"/>
        <v>0</v>
      </c>
      <c r="B1960" s="404"/>
      <c r="C1960" s="406"/>
      <c r="D1960" s="406"/>
      <c r="E1960" s="406"/>
      <c r="F1960" s="406"/>
      <c r="G1960" s="407"/>
    </row>
    <row r="1961" spans="1:7" x14ac:dyDescent="0.3">
      <c r="A1961" s="405">
        <f t="shared" ca="1" si="31"/>
        <v>0</v>
      </c>
      <c r="B1961" s="404"/>
      <c r="C1961" s="406"/>
      <c r="D1961" s="406"/>
      <c r="E1961" s="406"/>
      <c r="F1961" s="406"/>
      <c r="G1961" s="407"/>
    </row>
    <row r="1962" spans="1:7" x14ac:dyDescent="0.3">
      <c r="A1962" s="405">
        <f t="shared" ca="1" si="31"/>
        <v>0</v>
      </c>
      <c r="B1962" s="404"/>
      <c r="C1962" s="406"/>
      <c r="D1962" s="406"/>
      <c r="E1962" s="406"/>
      <c r="F1962" s="406"/>
      <c r="G1962" s="407"/>
    </row>
    <row r="1963" spans="1:7" x14ac:dyDescent="0.3">
      <c r="A1963" s="405">
        <f t="shared" ca="1" si="31"/>
        <v>0</v>
      </c>
      <c r="B1963" s="404"/>
      <c r="C1963" s="406"/>
      <c r="D1963" s="406"/>
      <c r="E1963" s="406"/>
      <c r="F1963" s="406"/>
      <c r="G1963" s="407"/>
    </row>
    <row r="1964" spans="1:7" x14ac:dyDescent="0.3">
      <c r="A1964" s="405">
        <f t="shared" ca="1" si="31"/>
        <v>0</v>
      </c>
      <c r="B1964" s="404"/>
      <c r="C1964" s="406"/>
      <c r="D1964" s="406"/>
      <c r="E1964" s="406"/>
      <c r="F1964" s="406"/>
      <c r="G1964" s="407"/>
    </row>
    <row r="1965" spans="1:7" x14ac:dyDescent="0.3">
      <c r="A1965" s="405">
        <f t="shared" ca="1" si="31"/>
        <v>0</v>
      </c>
      <c r="B1965" s="404"/>
      <c r="C1965" s="406"/>
      <c r="D1965" s="406"/>
      <c r="E1965" s="406"/>
      <c r="F1965" s="406"/>
      <c r="G1965" s="407"/>
    </row>
    <row r="1966" spans="1:7" x14ac:dyDescent="0.3">
      <c r="A1966" s="405">
        <f t="shared" ca="1" si="31"/>
        <v>0</v>
      </c>
      <c r="B1966" s="404"/>
      <c r="C1966" s="406"/>
      <c r="D1966" s="406"/>
      <c r="E1966" s="406"/>
      <c r="F1966" s="406"/>
      <c r="G1966" s="407"/>
    </row>
    <row r="1967" spans="1:7" x14ac:dyDescent="0.3">
      <c r="A1967" s="405">
        <f t="shared" ca="1" si="31"/>
        <v>0</v>
      </c>
      <c r="B1967" s="404"/>
      <c r="C1967" s="406"/>
      <c r="D1967" s="406"/>
      <c r="E1967" s="406"/>
      <c r="F1967" s="406"/>
      <c r="G1967" s="407"/>
    </row>
    <row r="1968" spans="1:7" x14ac:dyDescent="0.3">
      <c r="A1968" s="405">
        <f t="shared" ca="1" si="31"/>
        <v>0</v>
      </c>
      <c r="B1968" s="404"/>
      <c r="C1968" s="406"/>
      <c r="D1968" s="406"/>
      <c r="E1968" s="406"/>
      <c r="F1968" s="406"/>
      <c r="G1968" s="407"/>
    </row>
    <row r="1969" spans="1:7" x14ac:dyDescent="0.3">
      <c r="A1969" s="405">
        <f t="shared" ca="1" si="31"/>
        <v>0</v>
      </c>
      <c r="B1969" s="404"/>
      <c r="C1969" s="406"/>
      <c r="D1969" s="406"/>
      <c r="E1969" s="406"/>
      <c r="F1969" s="406"/>
      <c r="G1969" s="407"/>
    </row>
    <row r="1970" spans="1:7" x14ac:dyDescent="0.3">
      <c r="A1970" s="405">
        <f t="shared" ca="1" si="31"/>
        <v>0</v>
      </c>
      <c r="B1970" s="404"/>
      <c r="C1970" s="406"/>
      <c r="D1970" s="406"/>
      <c r="E1970" s="406"/>
      <c r="F1970" s="406"/>
      <c r="G1970" s="407"/>
    </row>
    <row r="1971" spans="1:7" x14ac:dyDescent="0.3">
      <c r="A1971" s="405">
        <f t="shared" ca="1" si="31"/>
        <v>0</v>
      </c>
      <c r="B1971" s="404"/>
      <c r="C1971" s="406"/>
      <c r="D1971" s="406"/>
      <c r="E1971" s="406"/>
      <c r="F1971" s="406"/>
      <c r="G1971" s="407"/>
    </row>
    <row r="1972" spans="1:7" x14ac:dyDescent="0.3">
      <c r="A1972" s="405">
        <f t="shared" ca="1" si="31"/>
        <v>0</v>
      </c>
      <c r="B1972" s="404"/>
      <c r="C1972" s="406"/>
      <c r="D1972" s="406"/>
      <c r="E1972" s="406"/>
      <c r="F1972" s="406"/>
      <c r="G1972" s="407"/>
    </row>
    <row r="1973" spans="1:7" x14ac:dyDescent="0.3">
      <c r="A1973" s="405">
        <f t="shared" ca="1" si="31"/>
        <v>0</v>
      </c>
      <c r="B1973" s="404"/>
      <c r="C1973" s="406"/>
      <c r="D1973" s="406"/>
      <c r="E1973" s="406"/>
      <c r="F1973" s="406"/>
      <c r="G1973" s="407"/>
    </row>
    <row r="1974" spans="1:7" x14ac:dyDescent="0.3">
      <c r="A1974" s="405">
        <f t="shared" ca="1" si="31"/>
        <v>0</v>
      </c>
      <c r="B1974" s="404"/>
      <c r="C1974" s="406"/>
      <c r="D1974" s="406"/>
      <c r="E1974" s="406"/>
      <c r="F1974" s="406"/>
      <c r="G1974" s="407"/>
    </row>
    <row r="1975" spans="1:7" x14ac:dyDescent="0.3">
      <c r="A1975" s="405">
        <f t="shared" ca="1" si="31"/>
        <v>0</v>
      </c>
      <c r="B1975" s="404"/>
      <c r="C1975" s="406"/>
      <c r="D1975" s="406"/>
      <c r="E1975" s="406"/>
      <c r="F1975" s="406"/>
      <c r="G1975" s="407"/>
    </row>
    <row r="1976" spans="1:7" x14ac:dyDescent="0.3">
      <c r="A1976" s="405">
        <f t="shared" ca="1" si="31"/>
        <v>0</v>
      </c>
      <c r="B1976" s="404"/>
      <c r="C1976" s="406"/>
      <c r="D1976" s="406"/>
      <c r="E1976" s="406"/>
      <c r="F1976" s="406"/>
      <c r="G1976" s="407"/>
    </row>
    <row r="1977" spans="1:7" x14ac:dyDescent="0.3">
      <c r="A1977" s="405">
        <f t="shared" ref="A1977:A2040" ca="1" si="32">OFFSET($C1977,0,$B$4-1)</f>
        <v>0</v>
      </c>
      <c r="B1977" s="404"/>
      <c r="C1977" s="406"/>
      <c r="D1977" s="406"/>
      <c r="E1977" s="406"/>
      <c r="F1977" s="406"/>
      <c r="G1977" s="407"/>
    </row>
    <row r="1978" spans="1:7" x14ac:dyDescent="0.3">
      <c r="A1978" s="405">
        <f t="shared" ca="1" si="32"/>
        <v>0</v>
      </c>
      <c r="B1978" s="404"/>
      <c r="C1978" s="406"/>
      <c r="D1978" s="406"/>
      <c r="E1978" s="406"/>
      <c r="F1978" s="406"/>
      <c r="G1978" s="407"/>
    </row>
    <row r="1979" spans="1:7" x14ac:dyDescent="0.3">
      <c r="A1979" s="405">
        <f t="shared" ca="1" si="32"/>
        <v>0</v>
      </c>
      <c r="B1979" s="404"/>
      <c r="C1979" s="406"/>
      <c r="D1979" s="406"/>
      <c r="E1979" s="406"/>
      <c r="F1979" s="406"/>
      <c r="G1979" s="407"/>
    </row>
    <row r="1980" spans="1:7" x14ac:dyDescent="0.3">
      <c r="A1980" s="405">
        <f t="shared" ca="1" si="32"/>
        <v>0</v>
      </c>
      <c r="B1980" s="404"/>
      <c r="C1980" s="406"/>
      <c r="D1980" s="406"/>
      <c r="E1980" s="406"/>
      <c r="F1980" s="406"/>
      <c r="G1980" s="407"/>
    </row>
    <row r="1981" spans="1:7" x14ac:dyDescent="0.3">
      <c r="A1981" s="405">
        <f t="shared" ca="1" si="32"/>
        <v>0</v>
      </c>
      <c r="B1981" s="404"/>
      <c r="C1981" s="406"/>
      <c r="D1981" s="406"/>
      <c r="E1981" s="406"/>
      <c r="F1981" s="406"/>
      <c r="G1981" s="407"/>
    </row>
    <row r="1982" spans="1:7" x14ac:dyDescent="0.3">
      <c r="A1982" s="405">
        <f t="shared" ca="1" si="32"/>
        <v>0</v>
      </c>
      <c r="B1982" s="404"/>
      <c r="C1982" s="406"/>
      <c r="D1982" s="406"/>
      <c r="E1982" s="406"/>
      <c r="F1982" s="406"/>
      <c r="G1982" s="407"/>
    </row>
    <row r="1983" spans="1:7" x14ac:dyDescent="0.3">
      <c r="A1983" s="405">
        <f t="shared" ca="1" si="32"/>
        <v>0</v>
      </c>
      <c r="B1983" s="404"/>
      <c r="C1983" s="406"/>
      <c r="D1983" s="406"/>
      <c r="E1983" s="406"/>
      <c r="F1983" s="406"/>
      <c r="G1983" s="407"/>
    </row>
    <row r="1984" spans="1:7" x14ac:dyDescent="0.3">
      <c r="A1984" s="405">
        <f t="shared" ca="1" si="32"/>
        <v>0</v>
      </c>
      <c r="B1984" s="404"/>
      <c r="C1984" s="406"/>
      <c r="D1984" s="406"/>
      <c r="E1984" s="406"/>
      <c r="F1984" s="406"/>
      <c r="G1984" s="407"/>
    </row>
    <row r="1985" spans="1:7" x14ac:dyDescent="0.3">
      <c r="A1985" s="405">
        <f t="shared" ca="1" si="32"/>
        <v>0</v>
      </c>
      <c r="B1985" s="404"/>
      <c r="C1985" s="406"/>
      <c r="D1985" s="406"/>
      <c r="E1985" s="406"/>
      <c r="F1985" s="406"/>
      <c r="G1985" s="407"/>
    </row>
    <row r="1986" spans="1:7" x14ac:dyDescent="0.3">
      <c r="A1986" s="405">
        <f t="shared" ca="1" si="32"/>
        <v>0</v>
      </c>
      <c r="B1986" s="404"/>
      <c r="C1986" s="406"/>
      <c r="D1986" s="406"/>
      <c r="E1986" s="406"/>
      <c r="F1986" s="406"/>
      <c r="G1986" s="407"/>
    </row>
    <row r="1987" spans="1:7" x14ac:dyDescent="0.3">
      <c r="A1987" s="405">
        <f t="shared" ca="1" si="32"/>
        <v>0</v>
      </c>
      <c r="B1987" s="404"/>
      <c r="C1987" s="406"/>
      <c r="D1987" s="406"/>
      <c r="E1987" s="406"/>
      <c r="F1987" s="406"/>
      <c r="G1987" s="407"/>
    </row>
    <row r="1988" spans="1:7" x14ac:dyDescent="0.3">
      <c r="A1988" s="405">
        <f t="shared" ca="1" si="32"/>
        <v>0</v>
      </c>
      <c r="B1988" s="404"/>
      <c r="C1988" s="406"/>
      <c r="D1988" s="406"/>
      <c r="E1988" s="406"/>
      <c r="F1988" s="406"/>
      <c r="G1988" s="407"/>
    </row>
    <row r="1989" spans="1:7" x14ac:dyDescent="0.3">
      <c r="A1989" s="405">
        <f t="shared" ca="1" si="32"/>
        <v>0</v>
      </c>
      <c r="B1989" s="404"/>
      <c r="C1989" s="406"/>
      <c r="D1989" s="406"/>
      <c r="E1989" s="406"/>
      <c r="F1989" s="406"/>
      <c r="G1989" s="407"/>
    </row>
    <row r="1990" spans="1:7" x14ac:dyDescent="0.3">
      <c r="A1990" s="405">
        <f t="shared" ca="1" si="32"/>
        <v>0</v>
      </c>
      <c r="B1990" s="404"/>
      <c r="C1990" s="406"/>
      <c r="D1990" s="406"/>
      <c r="E1990" s="406"/>
      <c r="F1990" s="406"/>
      <c r="G1990" s="407"/>
    </row>
    <row r="1991" spans="1:7" x14ac:dyDescent="0.3">
      <c r="A1991" s="405">
        <f t="shared" ca="1" si="32"/>
        <v>0</v>
      </c>
      <c r="B1991" s="404"/>
      <c r="C1991" s="406"/>
      <c r="D1991" s="406"/>
      <c r="E1991" s="406"/>
      <c r="F1991" s="406"/>
      <c r="G1991" s="407"/>
    </row>
    <row r="1992" spans="1:7" x14ac:dyDescent="0.3">
      <c r="A1992" s="405">
        <f t="shared" ca="1" si="32"/>
        <v>0</v>
      </c>
      <c r="B1992" s="404"/>
      <c r="C1992" s="406"/>
      <c r="D1992" s="406"/>
      <c r="E1992" s="406"/>
      <c r="F1992" s="406"/>
      <c r="G1992" s="407"/>
    </row>
    <row r="1993" spans="1:7" x14ac:dyDescent="0.3">
      <c r="A1993" s="405">
        <f t="shared" ca="1" si="32"/>
        <v>0</v>
      </c>
      <c r="B1993" s="404"/>
      <c r="C1993" s="406"/>
      <c r="D1993" s="406"/>
      <c r="E1993" s="406"/>
      <c r="F1993" s="406"/>
      <c r="G1993" s="407"/>
    </row>
    <row r="1994" spans="1:7" x14ac:dyDescent="0.3">
      <c r="A1994" s="405">
        <f t="shared" ca="1" si="32"/>
        <v>0</v>
      </c>
      <c r="B1994" s="404"/>
      <c r="C1994" s="406"/>
      <c r="D1994" s="406"/>
      <c r="E1994" s="406"/>
      <c r="F1994" s="406"/>
      <c r="G1994" s="407"/>
    </row>
    <row r="1995" spans="1:7" x14ac:dyDescent="0.3">
      <c r="A1995" s="405">
        <f t="shared" ca="1" si="32"/>
        <v>0</v>
      </c>
      <c r="B1995" s="404"/>
      <c r="C1995" s="406"/>
      <c r="D1995" s="406"/>
      <c r="E1995" s="406"/>
      <c r="F1995" s="406"/>
      <c r="G1995" s="407"/>
    </row>
    <row r="1996" spans="1:7" x14ac:dyDescent="0.3">
      <c r="A1996" s="405">
        <f t="shared" ca="1" si="32"/>
        <v>0</v>
      </c>
      <c r="B1996" s="404"/>
      <c r="C1996" s="406"/>
      <c r="D1996" s="406"/>
      <c r="E1996" s="406"/>
      <c r="F1996" s="406"/>
      <c r="G1996" s="407"/>
    </row>
    <row r="1997" spans="1:7" x14ac:dyDescent="0.3">
      <c r="A1997" s="405">
        <f t="shared" ca="1" si="32"/>
        <v>0</v>
      </c>
      <c r="B1997" s="404"/>
      <c r="C1997" s="406"/>
      <c r="D1997" s="406"/>
      <c r="E1997" s="406"/>
      <c r="F1997" s="406"/>
      <c r="G1997" s="407"/>
    </row>
    <row r="1998" spans="1:7" x14ac:dyDescent="0.3">
      <c r="A1998" s="405">
        <f t="shared" ca="1" si="32"/>
        <v>0</v>
      </c>
      <c r="B1998" s="404"/>
      <c r="C1998" s="406"/>
      <c r="D1998" s="406"/>
      <c r="E1998" s="406"/>
      <c r="F1998" s="406"/>
      <c r="G1998" s="407"/>
    </row>
    <row r="1999" spans="1:7" x14ac:dyDescent="0.3">
      <c r="A1999" s="405">
        <f t="shared" ca="1" si="32"/>
        <v>0</v>
      </c>
      <c r="B1999" s="404"/>
      <c r="C1999" s="406"/>
      <c r="D1999" s="406"/>
      <c r="E1999" s="406"/>
      <c r="F1999" s="406"/>
      <c r="G1999" s="407"/>
    </row>
    <row r="2000" spans="1:7" x14ac:dyDescent="0.3">
      <c r="A2000" s="405">
        <f t="shared" ca="1" si="32"/>
        <v>0</v>
      </c>
      <c r="B2000" s="404"/>
      <c r="C2000" s="406"/>
      <c r="D2000" s="406"/>
      <c r="E2000" s="406"/>
      <c r="F2000" s="406"/>
      <c r="G2000" s="407"/>
    </row>
    <row r="2001" spans="1:7" x14ac:dyDescent="0.3">
      <c r="A2001" s="405">
        <f t="shared" ca="1" si="32"/>
        <v>0</v>
      </c>
      <c r="B2001" s="404"/>
      <c r="C2001" s="406"/>
      <c r="D2001" s="406"/>
      <c r="E2001" s="406"/>
      <c r="F2001" s="406"/>
      <c r="G2001" s="407"/>
    </row>
    <row r="2002" spans="1:7" x14ac:dyDescent="0.3">
      <c r="A2002" s="405">
        <f t="shared" ca="1" si="32"/>
        <v>0</v>
      </c>
      <c r="B2002" s="404"/>
      <c r="C2002" s="406"/>
      <c r="D2002" s="406"/>
      <c r="E2002" s="406"/>
      <c r="F2002" s="406"/>
      <c r="G2002" s="407"/>
    </row>
    <row r="2003" spans="1:7" x14ac:dyDescent="0.3">
      <c r="A2003" s="405">
        <f t="shared" ca="1" si="32"/>
        <v>0</v>
      </c>
      <c r="B2003" s="404"/>
      <c r="C2003" s="406"/>
      <c r="D2003" s="406"/>
      <c r="E2003" s="406"/>
      <c r="F2003" s="406"/>
      <c r="G2003" s="407"/>
    </row>
    <row r="2004" spans="1:7" x14ac:dyDescent="0.3">
      <c r="A2004" s="405">
        <f t="shared" ca="1" si="32"/>
        <v>0</v>
      </c>
      <c r="B2004" s="404"/>
      <c r="C2004" s="406"/>
      <c r="D2004" s="406"/>
      <c r="E2004" s="406"/>
      <c r="F2004" s="406"/>
      <c r="G2004" s="407"/>
    </row>
    <row r="2005" spans="1:7" x14ac:dyDescent="0.3">
      <c r="A2005" s="405">
        <f t="shared" ca="1" si="32"/>
        <v>0</v>
      </c>
      <c r="B2005" s="404"/>
      <c r="C2005" s="406"/>
      <c r="D2005" s="406"/>
      <c r="E2005" s="406"/>
      <c r="F2005" s="406"/>
      <c r="G2005" s="407"/>
    </row>
    <row r="2006" spans="1:7" x14ac:dyDescent="0.3">
      <c r="A2006" s="405">
        <f t="shared" ca="1" si="32"/>
        <v>0</v>
      </c>
      <c r="B2006" s="404"/>
      <c r="C2006" s="406"/>
      <c r="D2006" s="406"/>
      <c r="E2006" s="406"/>
      <c r="F2006" s="406"/>
      <c r="G2006" s="407"/>
    </row>
    <row r="2007" spans="1:7" x14ac:dyDescent="0.3">
      <c r="A2007" s="405">
        <f t="shared" ca="1" si="32"/>
        <v>0</v>
      </c>
      <c r="B2007" s="404"/>
      <c r="C2007" s="406"/>
      <c r="D2007" s="406"/>
      <c r="E2007" s="406"/>
      <c r="F2007" s="406"/>
      <c r="G2007" s="407"/>
    </row>
    <row r="2008" spans="1:7" x14ac:dyDescent="0.3">
      <c r="A2008" s="405">
        <f t="shared" ca="1" si="32"/>
        <v>0</v>
      </c>
      <c r="B2008" s="404"/>
      <c r="C2008" s="406"/>
      <c r="D2008" s="406"/>
      <c r="E2008" s="406"/>
      <c r="F2008" s="406"/>
      <c r="G2008" s="407"/>
    </row>
    <row r="2009" spans="1:7" x14ac:dyDescent="0.3">
      <c r="A2009" s="405">
        <f t="shared" ca="1" si="32"/>
        <v>0</v>
      </c>
      <c r="B2009" s="404"/>
      <c r="C2009" s="406"/>
      <c r="D2009" s="406"/>
      <c r="E2009" s="406"/>
      <c r="F2009" s="406"/>
      <c r="G2009" s="407"/>
    </row>
    <row r="2010" spans="1:7" x14ac:dyDescent="0.3">
      <c r="A2010" s="405">
        <f t="shared" ca="1" si="32"/>
        <v>0</v>
      </c>
      <c r="B2010" s="404"/>
      <c r="C2010" s="406"/>
      <c r="D2010" s="406"/>
      <c r="E2010" s="406"/>
      <c r="F2010" s="406"/>
      <c r="G2010" s="407"/>
    </row>
    <row r="2011" spans="1:7" x14ac:dyDescent="0.3">
      <c r="A2011" s="405">
        <f t="shared" ca="1" si="32"/>
        <v>0</v>
      </c>
      <c r="B2011" s="404"/>
      <c r="C2011" s="406"/>
      <c r="D2011" s="406"/>
      <c r="E2011" s="406"/>
      <c r="F2011" s="406"/>
      <c r="G2011" s="407"/>
    </row>
    <row r="2012" spans="1:7" x14ac:dyDescent="0.3">
      <c r="A2012" s="405">
        <f t="shared" ca="1" si="32"/>
        <v>0</v>
      </c>
      <c r="B2012" s="404"/>
      <c r="C2012" s="406"/>
      <c r="D2012" s="406"/>
      <c r="E2012" s="406"/>
      <c r="F2012" s="406"/>
      <c r="G2012" s="407"/>
    </row>
    <row r="2013" spans="1:7" x14ac:dyDescent="0.3">
      <c r="A2013" s="405">
        <f t="shared" ca="1" si="32"/>
        <v>0</v>
      </c>
      <c r="B2013" s="404"/>
      <c r="C2013" s="406"/>
      <c r="D2013" s="406"/>
      <c r="E2013" s="406"/>
      <c r="F2013" s="406"/>
      <c r="G2013" s="407"/>
    </row>
    <row r="2014" spans="1:7" x14ac:dyDescent="0.3">
      <c r="A2014" s="405">
        <f t="shared" ca="1" si="32"/>
        <v>0</v>
      </c>
      <c r="B2014" s="404"/>
      <c r="C2014" s="406"/>
      <c r="D2014" s="406"/>
      <c r="E2014" s="406"/>
      <c r="F2014" s="406"/>
      <c r="G2014" s="407"/>
    </row>
    <row r="2015" spans="1:7" x14ac:dyDescent="0.3">
      <c r="A2015" s="405">
        <f t="shared" ca="1" si="32"/>
        <v>0</v>
      </c>
      <c r="B2015" s="404"/>
      <c r="C2015" s="406"/>
      <c r="D2015" s="406"/>
      <c r="E2015" s="406"/>
      <c r="F2015" s="406"/>
      <c r="G2015" s="407"/>
    </row>
    <row r="2016" spans="1:7" x14ac:dyDescent="0.3">
      <c r="A2016" s="405">
        <f t="shared" ca="1" si="32"/>
        <v>0</v>
      </c>
      <c r="B2016" s="404"/>
      <c r="C2016" s="406"/>
      <c r="D2016" s="406"/>
      <c r="E2016" s="406"/>
      <c r="F2016" s="406"/>
      <c r="G2016" s="407"/>
    </row>
    <row r="2017" spans="1:7" x14ac:dyDescent="0.3">
      <c r="A2017" s="405">
        <f t="shared" ca="1" si="32"/>
        <v>0</v>
      </c>
      <c r="B2017" s="404"/>
      <c r="C2017" s="406"/>
      <c r="D2017" s="406"/>
      <c r="E2017" s="406"/>
      <c r="F2017" s="406"/>
      <c r="G2017" s="407"/>
    </row>
    <row r="2018" spans="1:7" x14ac:dyDescent="0.3">
      <c r="A2018" s="405">
        <f t="shared" ca="1" si="32"/>
        <v>0</v>
      </c>
      <c r="B2018" s="404"/>
      <c r="C2018" s="406"/>
      <c r="D2018" s="406"/>
      <c r="E2018" s="406"/>
      <c r="F2018" s="406"/>
      <c r="G2018" s="407"/>
    </row>
    <row r="2019" spans="1:7" x14ac:dyDescent="0.3">
      <c r="A2019" s="405">
        <f t="shared" ca="1" si="32"/>
        <v>0</v>
      </c>
      <c r="B2019" s="404"/>
      <c r="C2019" s="406"/>
      <c r="D2019" s="406"/>
      <c r="E2019" s="406"/>
      <c r="F2019" s="406"/>
      <c r="G2019" s="407"/>
    </row>
    <row r="2020" spans="1:7" x14ac:dyDescent="0.3">
      <c r="A2020" s="405">
        <f t="shared" ca="1" si="32"/>
        <v>0</v>
      </c>
      <c r="B2020" s="404"/>
      <c r="C2020" s="406"/>
      <c r="D2020" s="406"/>
      <c r="E2020" s="406"/>
      <c r="F2020" s="406"/>
      <c r="G2020" s="407"/>
    </row>
    <row r="2021" spans="1:7" x14ac:dyDescent="0.3">
      <c r="A2021" s="405">
        <f t="shared" ca="1" si="32"/>
        <v>0</v>
      </c>
      <c r="B2021" s="404"/>
      <c r="C2021" s="406"/>
      <c r="D2021" s="406"/>
      <c r="E2021" s="406"/>
      <c r="F2021" s="406"/>
      <c r="G2021" s="407"/>
    </row>
    <row r="2022" spans="1:7" x14ac:dyDescent="0.3">
      <c r="A2022" s="405">
        <f t="shared" ca="1" si="32"/>
        <v>0</v>
      </c>
      <c r="B2022" s="404"/>
      <c r="C2022" s="406"/>
      <c r="D2022" s="406"/>
      <c r="E2022" s="406"/>
      <c r="F2022" s="406"/>
      <c r="G2022" s="407"/>
    </row>
    <row r="2023" spans="1:7" x14ac:dyDescent="0.3">
      <c r="A2023" s="405">
        <f t="shared" ca="1" si="32"/>
        <v>0</v>
      </c>
      <c r="B2023" s="404"/>
      <c r="C2023" s="406"/>
      <c r="D2023" s="406"/>
      <c r="E2023" s="406"/>
      <c r="F2023" s="406"/>
      <c r="G2023" s="407"/>
    </row>
    <row r="2024" spans="1:7" x14ac:dyDescent="0.3">
      <c r="A2024" s="405">
        <f t="shared" ca="1" si="32"/>
        <v>0</v>
      </c>
      <c r="B2024" s="404"/>
      <c r="C2024" s="406"/>
      <c r="D2024" s="406"/>
      <c r="E2024" s="406"/>
      <c r="F2024" s="406"/>
      <c r="G2024" s="407"/>
    </row>
    <row r="2025" spans="1:7" x14ac:dyDescent="0.3">
      <c r="A2025" s="405">
        <f t="shared" ca="1" si="32"/>
        <v>0</v>
      </c>
      <c r="B2025" s="404"/>
      <c r="C2025" s="406"/>
      <c r="D2025" s="406"/>
      <c r="E2025" s="406"/>
      <c r="F2025" s="406"/>
      <c r="G2025" s="407"/>
    </row>
    <row r="2026" spans="1:7" x14ac:dyDescent="0.3">
      <c r="A2026" s="405">
        <f t="shared" ca="1" si="32"/>
        <v>0</v>
      </c>
      <c r="B2026" s="404"/>
      <c r="C2026" s="406"/>
      <c r="D2026" s="406"/>
      <c r="E2026" s="406"/>
      <c r="F2026" s="406"/>
      <c r="G2026" s="407"/>
    </row>
    <row r="2027" spans="1:7" x14ac:dyDescent="0.3">
      <c r="A2027" s="405">
        <f t="shared" ca="1" si="32"/>
        <v>0</v>
      </c>
      <c r="B2027" s="404"/>
      <c r="C2027" s="406"/>
      <c r="D2027" s="406"/>
      <c r="E2027" s="406"/>
      <c r="F2027" s="406"/>
      <c r="G2027" s="407"/>
    </row>
    <row r="2028" spans="1:7" x14ac:dyDescent="0.3">
      <c r="A2028" s="405">
        <f t="shared" ca="1" si="32"/>
        <v>0</v>
      </c>
      <c r="B2028" s="404"/>
      <c r="C2028" s="406"/>
      <c r="D2028" s="406"/>
      <c r="E2028" s="406"/>
      <c r="F2028" s="406"/>
      <c r="G2028" s="407"/>
    </row>
    <row r="2029" spans="1:7" x14ac:dyDescent="0.3">
      <c r="A2029" s="405">
        <f t="shared" ca="1" si="32"/>
        <v>0</v>
      </c>
      <c r="B2029" s="404"/>
      <c r="C2029" s="406"/>
      <c r="D2029" s="406"/>
      <c r="E2029" s="406"/>
      <c r="F2029" s="406"/>
      <c r="G2029" s="407"/>
    </row>
    <row r="2030" spans="1:7" x14ac:dyDescent="0.3">
      <c r="A2030" s="405">
        <f t="shared" ca="1" si="32"/>
        <v>0</v>
      </c>
      <c r="B2030" s="404"/>
      <c r="C2030" s="406"/>
      <c r="D2030" s="406"/>
      <c r="E2030" s="406"/>
      <c r="F2030" s="406"/>
      <c r="G2030" s="407"/>
    </row>
    <row r="2031" spans="1:7" x14ac:dyDescent="0.3">
      <c r="A2031" s="405">
        <f t="shared" ca="1" si="32"/>
        <v>0</v>
      </c>
      <c r="B2031" s="404"/>
      <c r="C2031" s="406"/>
      <c r="D2031" s="406"/>
      <c r="E2031" s="406"/>
      <c r="F2031" s="406"/>
      <c r="G2031" s="407"/>
    </row>
    <row r="2032" spans="1:7" x14ac:dyDescent="0.3">
      <c r="A2032" s="405">
        <f t="shared" ca="1" si="32"/>
        <v>0</v>
      </c>
      <c r="B2032" s="404"/>
      <c r="C2032" s="406"/>
      <c r="D2032" s="406"/>
      <c r="E2032" s="406"/>
      <c r="F2032" s="406"/>
      <c r="G2032" s="407"/>
    </row>
    <row r="2033" spans="1:7" x14ac:dyDescent="0.3">
      <c r="A2033" s="405">
        <f t="shared" ca="1" si="32"/>
        <v>0</v>
      </c>
      <c r="B2033" s="404"/>
      <c r="C2033" s="406"/>
      <c r="D2033" s="406"/>
      <c r="E2033" s="406"/>
      <c r="F2033" s="406"/>
      <c r="G2033" s="407"/>
    </row>
    <row r="2034" spans="1:7" x14ac:dyDescent="0.3">
      <c r="A2034" s="405">
        <f t="shared" ca="1" si="32"/>
        <v>0</v>
      </c>
      <c r="B2034" s="404"/>
      <c r="C2034" s="406"/>
      <c r="D2034" s="406"/>
      <c r="E2034" s="406"/>
      <c r="F2034" s="406"/>
      <c r="G2034" s="407"/>
    </row>
    <row r="2035" spans="1:7" x14ac:dyDescent="0.3">
      <c r="A2035" s="405">
        <f t="shared" ca="1" si="32"/>
        <v>0</v>
      </c>
      <c r="B2035" s="404"/>
      <c r="C2035" s="406"/>
      <c r="D2035" s="406"/>
      <c r="E2035" s="406"/>
      <c r="F2035" s="406"/>
      <c r="G2035" s="407"/>
    </row>
    <row r="2036" spans="1:7" x14ac:dyDescent="0.3">
      <c r="A2036" s="405">
        <f t="shared" ca="1" si="32"/>
        <v>0</v>
      </c>
      <c r="B2036" s="404"/>
      <c r="C2036" s="406"/>
      <c r="D2036" s="406"/>
      <c r="E2036" s="406"/>
      <c r="F2036" s="406"/>
      <c r="G2036" s="407"/>
    </row>
    <row r="2037" spans="1:7" x14ac:dyDescent="0.3">
      <c r="A2037" s="405">
        <f t="shared" ca="1" si="32"/>
        <v>0</v>
      </c>
      <c r="B2037" s="404"/>
      <c r="C2037" s="406"/>
      <c r="D2037" s="406"/>
      <c r="E2037" s="406"/>
      <c r="F2037" s="406"/>
      <c r="G2037" s="407"/>
    </row>
    <row r="2038" spans="1:7" x14ac:dyDescent="0.3">
      <c r="A2038" s="405">
        <f t="shared" ca="1" si="32"/>
        <v>0</v>
      </c>
      <c r="B2038" s="404"/>
      <c r="C2038" s="406"/>
      <c r="D2038" s="406"/>
      <c r="E2038" s="406"/>
      <c r="F2038" s="406"/>
      <c r="G2038" s="407"/>
    </row>
    <row r="2039" spans="1:7" x14ac:dyDescent="0.3">
      <c r="A2039" s="405">
        <f t="shared" ca="1" si="32"/>
        <v>0</v>
      </c>
      <c r="B2039" s="404"/>
      <c r="C2039" s="406"/>
      <c r="D2039" s="406"/>
      <c r="E2039" s="406"/>
      <c r="F2039" s="406"/>
      <c r="G2039" s="407"/>
    </row>
    <row r="2040" spans="1:7" x14ac:dyDescent="0.3">
      <c r="A2040" s="405">
        <f t="shared" ca="1" si="32"/>
        <v>0</v>
      </c>
      <c r="B2040" s="404"/>
      <c r="C2040" s="406"/>
      <c r="D2040" s="406"/>
      <c r="E2040" s="406"/>
      <c r="F2040" s="406"/>
      <c r="G2040" s="407"/>
    </row>
    <row r="2041" spans="1:7" x14ac:dyDescent="0.3">
      <c r="A2041" s="405">
        <f t="shared" ref="A2041:A2104" ca="1" si="33">OFFSET($C2041,0,$B$4-1)</f>
        <v>0</v>
      </c>
      <c r="B2041" s="404"/>
      <c r="C2041" s="406"/>
      <c r="D2041" s="406"/>
      <c r="E2041" s="406"/>
      <c r="F2041" s="406"/>
      <c r="G2041" s="407"/>
    </row>
    <row r="2042" spans="1:7" x14ac:dyDescent="0.3">
      <c r="A2042" s="405">
        <f t="shared" ca="1" si="33"/>
        <v>0</v>
      </c>
      <c r="B2042" s="404"/>
      <c r="C2042" s="406"/>
      <c r="D2042" s="406"/>
      <c r="E2042" s="406"/>
      <c r="F2042" s="406"/>
      <c r="G2042" s="407"/>
    </row>
    <row r="2043" spans="1:7" x14ac:dyDescent="0.3">
      <c r="A2043" s="405">
        <f t="shared" ca="1" si="33"/>
        <v>0</v>
      </c>
      <c r="B2043" s="404"/>
      <c r="C2043" s="406"/>
      <c r="D2043" s="406"/>
      <c r="E2043" s="406"/>
      <c r="F2043" s="406"/>
      <c r="G2043" s="407"/>
    </row>
    <row r="2044" spans="1:7" x14ac:dyDescent="0.3">
      <c r="A2044" s="405">
        <f t="shared" ca="1" si="33"/>
        <v>0</v>
      </c>
      <c r="B2044" s="404"/>
      <c r="C2044" s="406"/>
      <c r="D2044" s="406"/>
      <c r="E2044" s="406"/>
      <c r="F2044" s="406"/>
      <c r="G2044" s="407"/>
    </row>
    <row r="2045" spans="1:7" x14ac:dyDescent="0.3">
      <c r="A2045" s="405">
        <f t="shared" ca="1" si="33"/>
        <v>0</v>
      </c>
      <c r="B2045" s="404"/>
      <c r="C2045" s="406"/>
      <c r="D2045" s="406"/>
      <c r="E2045" s="406"/>
      <c r="F2045" s="406"/>
      <c r="G2045" s="407"/>
    </row>
    <row r="2046" spans="1:7" x14ac:dyDescent="0.3">
      <c r="A2046" s="405">
        <f t="shared" ca="1" si="33"/>
        <v>0</v>
      </c>
      <c r="B2046" s="404"/>
      <c r="C2046" s="406"/>
      <c r="D2046" s="406"/>
      <c r="E2046" s="406"/>
      <c r="F2046" s="406"/>
      <c r="G2046" s="407"/>
    </row>
    <row r="2047" spans="1:7" x14ac:dyDescent="0.3">
      <c r="A2047" s="405">
        <f t="shared" ca="1" si="33"/>
        <v>0</v>
      </c>
      <c r="B2047" s="404"/>
      <c r="C2047" s="406"/>
      <c r="D2047" s="406"/>
      <c r="E2047" s="406"/>
      <c r="F2047" s="406"/>
      <c r="G2047" s="407"/>
    </row>
    <row r="2048" spans="1:7" x14ac:dyDescent="0.3">
      <c r="A2048" s="405">
        <f t="shared" ca="1" si="33"/>
        <v>0</v>
      </c>
      <c r="B2048" s="404"/>
      <c r="C2048" s="406"/>
      <c r="D2048" s="406"/>
      <c r="E2048" s="406"/>
      <c r="F2048" s="406"/>
      <c r="G2048" s="407"/>
    </row>
    <row r="2049" spans="1:7" x14ac:dyDescent="0.3">
      <c r="A2049" s="405">
        <f t="shared" ca="1" si="33"/>
        <v>0</v>
      </c>
      <c r="B2049" s="404"/>
      <c r="C2049" s="406"/>
      <c r="D2049" s="406"/>
      <c r="E2049" s="406"/>
      <c r="F2049" s="406"/>
      <c r="G2049" s="407"/>
    </row>
    <row r="2050" spans="1:7" x14ac:dyDescent="0.3">
      <c r="A2050" s="405">
        <f t="shared" ca="1" si="33"/>
        <v>0</v>
      </c>
      <c r="B2050" s="404"/>
      <c r="C2050" s="406"/>
      <c r="D2050" s="406"/>
      <c r="E2050" s="406"/>
      <c r="F2050" s="406"/>
      <c r="G2050" s="407"/>
    </row>
    <row r="2051" spans="1:7" x14ac:dyDescent="0.3">
      <c r="A2051" s="405">
        <f t="shared" ca="1" si="33"/>
        <v>0</v>
      </c>
      <c r="B2051" s="404"/>
      <c r="C2051" s="406"/>
      <c r="D2051" s="406"/>
      <c r="E2051" s="406"/>
      <c r="F2051" s="406"/>
      <c r="G2051" s="407"/>
    </row>
    <row r="2052" spans="1:7" x14ac:dyDescent="0.3">
      <c r="A2052" s="405">
        <f t="shared" ca="1" si="33"/>
        <v>0</v>
      </c>
      <c r="B2052" s="404"/>
      <c r="C2052" s="406"/>
      <c r="D2052" s="406"/>
      <c r="E2052" s="406"/>
      <c r="F2052" s="406"/>
      <c r="G2052" s="407"/>
    </row>
    <row r="2053" spans="1:7" x14ac:dyDescent="0.3">
      <c r="A2053" s="405">
        <f t="shared" ca="1" si="33"/>
        <v>0</v>
      </c>
      <c r="B2053" s="404"/>
      <c r="C2053" s="406"/>
      <c r="D2053" s="406"/>
      <c r="E2053" s="406"/>
      <c r="F2053" s="406"/>
      <c r="G2053" s="407"/>
    </row>
    <row r="2054" spans="1:7" x14ac:dyDescent="0.3">
      <c r="A2054" s="405">
        <f t="shared" ca="1" si="33"/>
        <v>0</v>
      </c>
      <c r="B2054" s="404"/>
      <c r="C2054" s="406"/>
      <c r="D2054" s="406"/>
      <c r="E2054" s="406"/>
      <c r="F2054" s="406"/>
      <c r="G2054" s="407"/>
    </row>
    <row r="2055" spans="1:7" x14ac:dyDescent="0.3">
      <c r="A2055" s="405">
        <f t="shared" ca="1" si="33"/>
        <v>0</v>
      </c>
      <c r="B2055" s="404"/>
      <c r="C2055" s="406"/>
      <c r="D2055" s="406"/>
      <c r="E2055" s="406"/>
      <c r="F2055" s="406"/>
      <c r="G2055" s="407"/>
    </row>
    <row r="2056" spans="1:7" x14ac:dyDescent="0.3">
      <c r="A2056" s="405">
        <f t="shared" ca="1" si="33"/>
        <v>0</v>
      </c>
      <c r="B2056" s="404"/>
      <c r="C2056" s="406"/>
      <c r="D2056" s="406"/>
      <c r="E2056" s="406"/>
      <c r="F2056" s="406"/>
      <c r="G2056" s="407"/>
    </row>
    <row r="2057" spans="1:7" x14ac:dyDescent="0.3">
      <c r="A2057" s="405">
        <f t="shared" ca="1" si="33"/>
        <v>0</v>
      </c>
      <c r="B2057" s="404"/>
      <c r="C2057" s="406"/>
      <c r="D2057" s="406"/>
      <c r="E2057" s="406"/>
      <c r="F2057" s="406"/>
      <c r="G2057" s="407"/>
    </row>
    <row r="2058" spans="1:7" x14ac:dyDescent="0.3">
      <c r="A2058" s="405">
        <f t="shared" ca="1" si="33"/>
        <v>0</v>
      </c>
      <c r="B2058" s="404"/>
      <c r="C2058" s="406"/>
      <c r="D2058" s="406"/>
      <c r="E2058" s="406"/>
      <c r="F2058" s="406"/>
      <c r="G2058" s="407"/>
    </row>
    <row r="2059" spans="1:7" x14ac:dyDescent="0.3">
      <c r="A2059" s="405">
        <f t="shared" ca="1" si="33"/>
        <v>0</v>
      </c>
      <c r="B2059" s="404"/>
      <c r="C2059" s="406"/>
      <c r="D2059" s="406"/>
      <c r="E2059" s="406"/>
      <c r="F2059" s="406"/>
      <c r="G2059" s="407"/>
    </row>
    <row r="2060" spans="1:7" x14ac:dyDescent="0.3">
      <c r="A2060" s="405">
        <f t="shared" ca="1" si="33"/>
        <v>0</v>
      </c>
      <c r="B2060" s="404"/>
      <c r="C2060" s="406"/>
      <c r="D2060" s="406"/>
      <c r="E2060" s="406"/>
      <c r="F2060" s="406"/>
      <c r="G2060" s="407"/>
    </row>
    <row r="2061" spans="1:7" x14ac:dyDescent="0.3">
      <c r="A2061" s="405">
        <f t="shared" ca="1" si="33"/>
        <v>0</v>
      </c>
      <c r="B2061" s="404"/>
      <c r="C2061" s="406"/>
      <c r="D2061" s="406"/>
      <c r="E2061" s="406"/>
      <c r="F2061" s="406"/>
      <c r="G2061" s="407"/>
    </row>
    <row r="2062" spans="1:7" x14ac:dyDescent="0.3">
      <c r="A2062" s="405">
        <f t="shared" ca="1" si="33"/>
        <v>0</v>
      </c>
      <c r="B2062" s="404"/>
      <c r="C2062" s="406"/>
      <c r="D2062" s="406"/>
      <c r="E2062" s="406"/>
      <c r="F2062" s="406"/>
      <c r="G2062" s="407"/>
    </row>
    <row r="2063" spans="1:7" x14ac:dyDescent="0.3">
      <c r="A2063" s="405">
        <f t="shared" ca="1" si="33"/>
        <v>0</v>
      </c>
      <c r="B2063" s="404"/>
      <c r="C2063" s="406"/>
      <c r="D2063" s="406"/>
      <c r="E2063" s="406"/>
      <c r="F2063" s="406"/>
      <c r="G2063" s="407"/>
    </row>
    <row r="2064" spans="1:7" x14ac:dyDescent="0.3">
      <c r="A2064" s="405">
        <f t="shared" ca="1" si="33"/>
        <v>0</v>
      </c>
      <c r="B2064" s="404"/>
      <c r="C2064" s="406"/>
      <c r="D2064" s="406"/>
      <c r="E2064" s="406"/>
      <c r="F2064" s="406"/>
      <c r="G2064" s="407"/>
    </row>
    <row r="2065" spans="1:7" x14ac:dyDescent="0.3">
      <c r="A2065" s="405">
        <f t="shared" ca="1" si="33"/>
        <v>0</v>
      </c>
      <c r="B2065" s="404"/>
      <c r="C2065" s="406"/>
      <c r="D2065" s="406"/>
      <c r="E2065" s="406"/>
      <c r="F2065" s="406"/>
      <c r="G2065" s="407"/>
    </row>
    <row r="2066" spans="1:7" x14ac:dyDescent="0.3">
      <c r="A2066" s="405">
        <f t="shared" ca="1" si="33"/>
        <v>0</v>
      </c>
      <c r="B2066" s="404"/>
      <c r="C2066" s="406"/>
      <c r="D2066" s="406"/>
      <c r="E2066" s="406"/>
      <c r="F2066" s="406"/>
      <c r="G2066" s="407"/>
    </row>
    <row r="2067" spans="1:7" x14ac:dyDescent="0.3">
      <c r="A2067" s="405">
        <f t="shared" ca="1" si="33"/>
        <v>0</v>
      </c>
      <c r="B2067" s="404"/>
      <c r="C2067" s="406"/>
      <c r="D2067" s="406"/>
      <c r="E2067" s="406"/>
      <c r="F2067" s="406"/>
      <c r="G2067" s="407"/>
    </row>
    <row r="2068" spans="1:7" x14ac:dyDescent="0.3">
      <c r="A2068" s="405">
        <f t="shared" ca="1" si="33"/>
        <v>0</v>
      </c>
      <c r="B2068" s="404"/>
      <c r="C2068" s="406"/>
      <c r="D2068" s="406"/>
      <c r="E2068" s="406"/>
      <c r="F2068" s="406"/>
      <c r="G2068" s="407"/>
    </row>
    <row r="2069" spans="1:7" x14ac:dyDescent="0.3">
      <c r="A2069" s="405">
        <f t="shared" ca="1" si="33"/>
        <v>0</v>
      </c>
      <c r="B2069" s="404"/>
      <c r="C2069" s="406"/>
      <c r="D2069" s="406"/>
      <c r="E2069" s="406"/>
      <c r="F2069" s="406"/>
      <c r="G2069" s="407"/>
    </row>
    <row r="2070" spans="1:7" x14ac:dyDescent="0.3">
      <c r="A2070" s="405">
        <f t="shared" ca="1" si="33"/>
        <v>0</v>
      </c>
      <c r="B2070" s="404"/>
      <c r="C2070" s="406"/>
      <c r="D2070" s="406"/>
      <c r="E2070" s="406"/>
      <c r="F2070" s="406"/>
      <c r="G2070" s="407"/>
    </row>
    <row r="2071" spans="1:7" x14ac:dyDescent="0.3">
      <c r="A2071" s="405">
        <f t="shared" ca="1" si="33"/>
        <v>0</v>
      </c>
      <c r="B2071" s="404"/>
      <c r="C2071" s="406"/>
      <c r="D2071" s="406"/>
      <c r="E2071" s="406"/>
      <c r="F2071" s="406"/>
      <c r="G2071" s="407"/>
    </row>
    <row r="2072" spans="1:7" x14ac:dyDescent="0.3">
      <c r="A2072" s="405">
        <f t="shared" ca="1" si="33"/>
        <v>0</v>
      </c>
      <c r="B2072" s="404"/>
      <c r="C2072" s="406"/>
      <c r="D2072" s="406"/>
      <c r="E2072" s="406"/>
      <c r="F2072" s="406"/>
      <c r="G2072" s="407"/>
    </row>
    <row r="2073" spans="1:7" x14ac:dyDescent="0.3">
      <c r="A2073" s="405">
        <f t="shared" ca="1" si="33"/>
        <v>0</v>
      </c>
      <c r="B2073" s="404"/>
      <c r="C2073" s="406"/>
      <c r="D2073" s="406"/>
      <c r="E2073" s="406"/>
      <c r="F2073" s="406"/>
      <c r="G2073" s="407"/>
    </row>
    <row r="2074" spans="1:7" x14ac:dyDescent="0.3">
      <c r="A2074" s="405">
        <f t="shared" ca="1" si="33"/>
        <v>0</v>
      </c>
      <c r="B2074" s="404"/>
      <c r="C2074" s="406"/>
      <c r="D2074" s="406"/>
      <c r="E2074" s="406"/>
      <c r="F2074" s="406"/>
      <c r="G2074" s="407"/>
    </row>
    <row r="2075" spans="1:7" x14ac:dyDescent="0.3">
      <c r="A2075" s="405">
        <f t="shared" ca="1" si="33"/>
        <v>0</v>
      </c>
      <c r="B2075" s="404"/>
      <c r="C2075" s="406"/>
      <c r="D2075" s="406"/>
      <c r="E2075" s="406"/>
      <c r="F2075" s="406"/>
      <c r="G2075" s="407"/>
    </row>
    <row r="2076" spans="1:7" x14ac:dyDescent="0.3">
      <c r="A2076" s="405">
        <f t="shared" ca="1" si="33"/>
        <v>0</v>
      </c>
      <c r="B2076" s="404"/>
      <c r="C2076" s="406"/>
      <c r="D2076" s="406"/>
      <c r="E2076" s="406"/>
      <c r="F2076" s="406"/>
      <c r="G2076" s="407"/>
    </row>
    <row r="2077" spans="1:7" x14ac:dyDescent="0.3">
      <c r="A2077" s="405">
        <f t="shared" ca="1" si="33"/>
        <v>0</v>
      </c>
      <c r="B2077" s="404"/>
      <c r="C2077" s="406"/>
      <c r="D2077" s="406"/>
      <c r="E2077" s="406"/>
      <c r="F2077" s="406"/>
      <c r="G2077" s="407"/>
    </row>
    <row r="2078" spans="1:7" x14ac:dyDescent="0.3">
      <c r="A2078" s="405">
        <f t="shared" ca="1" si="33"/>
        <v>0</v>
      </c>
      <c r="B2078" s="404"/>
      <c r="C2078" s="406"/>
      <c r="D2078" s="406"/>
      <c r="E2078" s="406"/>
      <c r="F2078" s="406"/>
      <c r="G2078" s="407"/>
    </row>
    <row r="2079" spans="1:7" x14ac:dyDescent="0.3">
      <c r="A2079" s="405">
        <f t="shared" ca="1" si="33"/>
        <v>0</v>
      </c>
      <c r="B2079" s="404"/>
      <c r="C2079" s="406"/>
      <c r="D2079" s="406"/>
      <c r="E2079" s="406"/>
      <c r="F2079" s="406"/>
      <c r="G2079" s="407"/>
    </row>
    <row r="2080" spans="1:7" x14ac:dyDescent="0.3">
      <c r="A2080" s="405">
        <f t="shared" ca="1" si="33"/>
        <v>0</v>
      </c>
      <c r="B2080" s="404"/>
      <c r="C2080" s="406"/>
      <c r="D2080" s="406"/>
      <c r="E2080" s="406"/>
      <c r="F2080" s="406"/>
      <c r="G2080" s="407"/>
    </row>
    <row r="2081" spans="1:7" x14ac:dyDescent="0.3">
      <c r="A2081" s="405">
        <f t="shared" ca="1" si="33"/>
        <v>0</v>
      </c>
      <c r="B2081" s="404"/>
      <c r="C2081" s="406"/>
      <c r="D2081" s="406"/>
      <c r="E2081" s="406"/>
      <c r="F2081" s="406"/>
      <c r="G2081" s="407"/>
    </row>
    <row r="2082" spans="1:7" x14ac:dyDescent="0.3">
      <c r="A2082" s="405">
        <f t="shared" ca="1" si="33"/>
        <v>0</v>
      </c>
      <c r="B2082" s="404"/>
      <c r="C2082" s="406"/>
      <c r="D2082" s="406"/>
      <c r="E2082" s="406"/>
      <c r="F2082" s="406"/>
      <c r="G2082" s="407"/>
    </row>
    <row r="2083" spans="1:7" x14ac:dyDescent="0.3">
      <c r="A2083" s="405">
        <f t="shared" ca="1" si="33"/>
        <v>0</v>
      </c>
      <c r="B2083" s="404"/>
      <c r="C2083" s="406"/>
      <c r="D2083" s="406"/>
      <c r="E2083" s="406"/>
      <c r="F2083" s="406"/>
      <c r="G2083" s="407"/>
    </row>
    <row r="2084" spans="1:7" x14ac:dyDescent="0.3">
      <c r="A2084" s="405">
        <f t="shared" ca="1" si="33"/>
        <v>0</v>
      </c>
      <c r="B2084" s="404"/>
      <c r="C2084" s="406"/>
      <c r="D2084" s="406"/>
      <c r="E2084" s="406"/>
      <c r="F2084" s="406"/>
      <c r="G2084" s="407"/>
    </row>
    <row r="2085" spans="1:7" x14ac:dyDescent="0.3">
      <c r="A2085" s="405">
        <f t="shared" ca="1" si="33"/>
        <v>0</v>
      </c>
      <c r="B2085" s="404"/>
      <c r="C2085" s="406"/>
      <c r="D2085" s="406"/>
      <c r="E2085" s="406"/>
      <c r="F2085" s="406"/>
      <c r="G2085" s="407"/>
    </row>
    <row r="2086" spans="1:7" x14ac:dyDescent="0.3">
      <c r="A2086" s="405">
        <f t="shared" ca="1" si="33"/>
        <v>0</v>
      </c>
      <c r="B2086" s="404"/>
      <c r="C2086" s="406"/>
      <c r="D2086" s="406"/>
      <c r="E2086" s="406"/>
      <c r="F2086" s="406"/>
      <c r="G2086" s="407"/>
    </row>
    <row r="2087" spans="1:7" x14ac:dyDescent="0.3">
      <c r="A2087" s="405">
        <f t="shared" ca="1" si="33"/>
        <v>0</v>
      </c>
      <c r="B2087" s="404"/>
      <c r="C2087" s="406"/>
      <c r="D2087" s="406"/>
      <c r="E2087" s="406"/>
      <c r="F2087" s="406"/>
      <c r="G2087" s="407"/>
    </row>
    <row r="2088" spans="1:7" x14ac:dyDescent="0.3">
      <c r="A2088" s="405">
        <f t="shared" ca="1" si="33"/>
        <v>0</v>
      </c>
      <c r="B2088" s="404"/>
      <c r="C2088" s="406"/>
      <c r="D2088" s="406"/>
      <c r="E2088" s="406"/>
      <c r="F2088" s="406"/>
      <c r="G2088" s="407"/>
    </row>
    <row r="2089" spans="1:7" x14ac:dyDescent="0.3">
      <c r="A2089" s="405">
        <f t="shared" ca="1" si="33"/>
        <v>0</v>
      </c>
      <c r="B2089" s="404"/>
      <c r="C2089" s="406"/>
      <c r="D2089" s="406"/>
      <c r="E2089" s="406"/>
      <c r="F2089" s="406"/>
      <c r="G2089" s="407"/>
    </row>
    <row r="2090" spans="1:7" x14ac:dyDescent="0.3">
      <c r="A2090" s="405">
        <f t="shared" ca="1" si="33"/>
        <v>0</v>
      </c>
      <c r="B2090" s="404"/>
      <c r="C2090" s="406"/>
      <c r="D2090" s="406"/>
      <c r="E2090" s="406"/>
      <c r="F2090" s="406"/>
      <c r="G2090" s="407"/>
    </row>
    <row r="2091" spans="1:7" x14ac:dyDescent="0.3">
      <c r="A2091" s="405">
        <f t="shared" ca="1" si="33"/>
        <v>0</v>
      </c>
      <c r="B2091" s="404"/>
      <c r="C2091" s="406"/>
      <c r="D2091" s="406"/>
      <c r="E2091" s="406"/>
      <c r="F2091" s="406"/>
      <c r="G2091" s="407"/>
    </row>
    <row r="2092" spans="1:7" x14ac:dyDescent="0.3">
      <c r="A2092" s="405">
        <f t="shared" ca="1" si="33"/>
        <v>0</v>
      </c>
      <c r="B2092" s="404"/>
      <c r="C2092" s="406"/>
      <c r="D2092" s="406"/>
      <c r="E2092" s="406"/>
      <c r="F2092" s="406"/>
      <c r="G2092" s="407"/>
    </row>
    <row r="2093" spans="1:7" x14ac:dyDescent="0.3">
      <c r="A2093" s="405">
        <f t="shared" ca="1" si="33"/>
        <v>0</v>
      </c>
      <c r="B2093" s="404"/>
      <c r="C2093" s="406"/>
      <c r="D2093" s="406"/>
      <c r="E2093" s="406"/>
      <c r="F2093" s="406"/>
      <c r="G2093" s="407"/>
    </row>
    <row r="2094" spans="1:7" x14ac:dyDescent="0.3">
      <c r="A2094" s="405">
        <f t="shared" ca="1" si="33"/>
        <v>0</v>
      </c>
      <c r="B2094" s="404"/>
      <c r="C2094" s="406"/>
      <c r="D2094" s="406"/>
      <c r="E2094" s="406"/>
      <c r="F2094" s="406"/>
      <c r="G2094" s="407"/>
    </row>
    <row r="2095" spans="1:7" x14ac:dyDescent="0.3">
      <c r="A2095" s="405">
        <f t="shared" ca="1" si="33"/>
        <v>0</v>
      </c>
      <c r="B2095" s="404"/>
      <c r="C2095" s="406"/>
      <c r="D2095" s="406"/>
      <c r="E2095" s="406"/>
      <c r="F2095" s="406"/>
      <c r="G2095" s="407"/>
    </row>
    <row r="2096" spans="1:7" x14ac:dyDescent="0.3">
      <c r="A2096" s="405">
        <f t="shared" ca="1" si="33"/>
        <v>0</v>
      </c>
      <c r="B2096" s="404"/>
      <c r="C2096" s="406"/>
      <c r="D2096" s="406"/>
      <c r="E2096" s="406"/>
      <c r="F2096" s="406"/>
      <c r="G2096" s="407"/>
    </row>
    <row r="2097" spans="1:7" x14ac:dyDescent="0.3">
      <c r="A2097" s="405">
        <f t="shared" ca="1" si="33"/>
        <v>0</v>
      </c>
      <c r="B2097" s="404"/>
      <c r="C2097" s="406"/>
      <c r="D2097" s="406"/>
      <c r="E2097" s="406"/>
      <c r="F2097" s="406"/>
      <c r="G2097" s="407"/>
    </row>
    <row r="2098" spans="1:7" x14ac:dyDescent="0.3">
      <c r="A2098" s="405">
        <f t="shared" ca="1" si="33"/>
        <v>0</v>
      </c>
      <c r="B2098" s="404"/>
      <c r="C2098" s="406"/>
      <c r="D2098" s="406"/>
      <c r="E2098" s="406"/>
      <c r="F2098" s="406"/>
      <c r="G2098" s="407"/>
    </row>
    <row r="2099" spans="1:7" x14ac:dyDescent="0.3">
      <c r="A2099" s="405">
        <f t="shared" ca="1" si="33"/>
        <v>0</v>
      </c>
      <c r="B2099" s="404"/>
      <c r="C2099" s="406"/>
      <c r="D2099" s="406"/>
      <c r="E2099" s="406"/>
      <c r="F2099" s="406"/>
      <c r="G2099" s="407"/>
    </row>
    <row r="2100" spans="1:7" x14ac:dyDescent="0.3">
      <c r="A2100" s="405">
        <f t="shared" ca="1" si="33"/>
        <v>0</v>
      </c>
      <c r="B2100" s="404"/>
      <c r="C2100" s="406"/>
      <c r="D2100" s="406"/>
      <c r="E2100" s="406"/>
      <c r="F2100" s="406"/>
      <c r="G2100" s="407"/>
    </row>
    <row r="2101" spans="1:7" x14ac:dyDescent="0.3">
      <c r="A2101" s="405">
        <f t="shared" ca="1" si="33"/>
        <v>0</v>
      </c>
      <c r="B2101" s="404"/>
      <c r="C2101" s="406"/>
      <c r="D2101" s="406"/>
      <c r="E2101" s="406"/>
      <c r="F2101" s="406"/>
      <c r="G2101" s="407"/>
    </row>
    <row r="2102" spans="1:7" x14ac:dyDescent="0.3">
      <c r="A2102" s="405">
        <f t="shared" ca="1" si="33"/>
        <v>0</v>
      </c>
      <c r="B2102" s="404"/>
      <c r="C2102" s="406"/>
      <c r="D2102" s="406"/>
      <c r="E2102" s="406"/>
      <c r="F2102" s="406"/>
      <c r="G2102" s="407"/>
    </row>
    <row r="2103" spans="1:7" x14ac:dyDescent="0.3">
      <c r="A2103" s="405">
        <f t="shared" ca="1" si="33"/>
        <v>0</v>
      </c>
      <c r="B2103" s="404"/>
      <c r="C2103" s="406"/>
      <c r="D2103" s="406"/>
      <c r="E2103" s="406"/>
      <c r="F2103" s="406"/>
      <c r="G2103" s="407"/>
    </row>
    <row r="2104" spans="1:7" x14ac:dyDescent="0.3">
      <c r="A2104" s="405">
        <f t="shared" ca="1" si="33"/>
        <v>0</v>
      </c>
      <c r="B2104" s="404"/>
      <c r="C2104" s="406"/>
      <c r="D2104" s="406"/>
      <c r="E2104" s="406"/>
      <c r="F2104" s="406"/>
      <c r="G2104" s="407"/>
    </row>
    <row r="2105" spans="1:7" x14ac:dyDescent="0.3">
      <c r="A2105" s="405">
        <f t="shared" ref="A2105:A2168" ca="1" si="34">OFFSET($C2105,0,$B$4-1)</f>
        <v>0</v>
      </c>
      <c r="B2105" s="404"/>
      <c r="C2105" s="406"/>
      <c r="D2105" s="406"/>
      <c r="E2105" s="406"/>
      <c r="F2105" s="406"/>
      <c r="G2105" s="407"/>
    </row>
    <row r="2106" spans="1:7" x14ac:dyDescent="0.3">
      <c r="A2106" s="405">
        <f t="shared" ca="1" si="34"/>
        <v>0</v>
      </c>
      <c r="B2106" s="404"/>
      <c r="C2106" s="406"/>
      <c r="D2106" s="406"/>
      <c r="E2106" s="406"/>
      <c r="F2106" s="406"/>
      <c r="G2106" s="407"/>
    </row>
    <row r="2107" spans="1:7" x14ac:dyDescent="0.3">
      <c r="A2107" s="405">
        <f t="shared" ca="1" si="34"/>
        <v>0</v>
      </c>
      <c r="B2107" s="404"/>
      <c r="C2107" s="406"/>
      <c r="D2107" s="406"/>
      <c r="E2107" s="406"/>
      <c r="F2107" s="406"/>
      <c r="G2107" s="407"/>
    </row>
    <row r="2108" spans="1:7" x14ac:dyDescent="0.3">
      <c r="A2108" s="405">
        <f t="shared" ca="1" si="34"/>
        <v>0</v>
      </c>
      <c r="B2108" s="404"/>
      <c r="C2108" s="406"/>
      <c r="D2108" s="406"/>
      <c r="E2108" s="406"/>
      <c r="F2108" s="406"/>
      <c r="G2108" s="407"/>
    </row>
    <row r="2109" spans="1:7" x14ac:dyDescent="0.3">
      <c r="A2109" s="405">
        <f t="shared" ca="1" si="34"/>
        <v>0</v>
      </c>
      <c r="B2109" s="404"/>
      <c r="C2109" s="406"/>
      <c r="D2109" s="406"/>
      <c r="E2109" s="406"/>
      <c r="F2109" s="406"/>
      <c r="G2109" s="407"/>
    </row>
    <row r="2110" spans="1:7" x14ac:dyDescent="0.3">
      <c r="A2110" s="405">
        <f t="shared" ca="1" si="34"/>
        <v>0</v>
      </c>
      <c r="B2110" s="404"/>
      <c r="C2110" s="406"/>
      <c r="D2110" s="406"/>
      <c r="E2110" s="406"/>
      <c r="F2110" s="406"/>
      <c r="G2110" s="407"/>
    </row>
    <row r="2111" spans="1:7" x14ac:dyDescent="0.3">
      <c r="A2111" s="405">
        <f t="shared" ca="1" si="34"/>
        <v>0</v>
      </c>
      <c r="B2111" s="404"/>
      <c r="C2111" s="406"/>
      <c r="D2111" s="406"/>
      <c r="E2111" s="406"/>
      <c r="F2111" s="406"/>
      <c r="G2111" s="407"/>
    </row>
    <row r="2112" spans="1:7" x14ac:dyDescent="0.3">
      <c r="A2112" s="405">
        <f t="shared" ca="1" si="34"/>
        <v>0</v>
      </c>
      <c r="B2112" s="404"/>
      <c r="C2112" s="406"/>
      <c r="D2112" s="406"/>
      <c r="E2112" s="406"/>
      <c r="F2112" s="406"/>
      <c r="G2112" s="407"/>
    </row>
    <row r="2113" spans="1:7" x14ac:dyDescent="0.3">
      <c r="A2113" s="405">
        <f t="shared" ca="1" si="34"/>
        <v>0</v>
      </c>
      <c r="B2113" s="404"/>
      <c r="C2113" s="406"/>
      <c r="D2113" s="406"/>
      <c r="E2113" s="406"/>
      <c r="F2113" s="406"/>
      <c r="G2113" s="407"/>
    </row>
    <row r="2114" spans="1:7" x14ac:dyDescent="0.3">
      <c r="A2114" s="405">
        <f t="shared" ca="1" si="34"/>
        <v>0</v>
      </c>
      <c r="B2114" s="404"/>
      <c r="C2114" s="406"/>
      <c r="D2114" s="406"/>
      <c r="E2114" s="406"/>
      <c r="F2114" s="406"/>
      <c r="G2114" s="407"/>
    </row>
    <row r="2115" spans="1:7" x14ac:dyDescent="0.3">
      <c r="A2115" s="405">
        <f t="shared" ca="1" si="34"/>
        <v>0</v>
      </c>
      <c r="B2115" s="404"/>
      <c r="C2115" s="406"/>
      <c r="D2115" s="406"/>
      <c r="E2115" s="406"/>
      <c r="F2115" s="406"/>
      <c r="G2115" s="407"/>
    </row>
    <row r="2116" spans="1:7" x14ac:dyDescent="0.3">
      <c r="A2116" s="405">
        <f t="shared" ca="1" si="34"/>
        <v>0</v>
      </c>
      <c r="B2116" s="404"/>
      <c r="C2116" s="406"/>
      <c r="D2116" s="406"/>
      <c r="E2116" s="406"/>
      <c r="F2116" s="406"/>
      <c r="G2116" s="407"/>
    </row>
    <row r="2117" spans="1:7" x14ac:dyDescent="0.3">
      <c r="A2117" s="405">
        <f t="shared" ca="1" si="34"/>
        <v>0</v>
      </c>
      <c r="B2117" s="404"/>
      <c r="C2117" s="406"/>
      <c r="D2117" s="406"/>
      <c r="E2117" s="406"/>
      <c r="F2117" s="406"/>
      <c r="G2117" s="407"/>
    </row>
    <row r="2118" spans="1:7" x14ac:dyDescent="0.3">
      <c r="A2118" s="405">
        <f t="shared" ca="1" si="34"/>
        <v>0</v>
      </c>
      <c r="B2118" s="404"/>
      <c r="C2118" s="406"/>
      <c r="D2118" s="406"/>
      <c r="E2118" s="406"/>
      <c r="F2118" s="406"/>
      <c r="G2118" s="407"/>
    </row>
    <row r="2119" spans="1:7" x14ac:dyDescent="0.3">
      <c r="A2119" s="405">
        <f t="shared" ca="1" si="34"/>
        <v>0</v>
      </c>
      <c r="B2119" s="404"/>
      <c r="C2119" s="406"/>
      <c r="D2119" s="406"/>
      <c r="E2119" s="406"/>
      <c r="F2119" s="406"/>
      <c r="G2119" s="407"/>
    </row>
    <row r="2120" spans="1:7" x14ac:dyDescent="0.3">
      <c r="A2120" s="405">
        <f t="shared" ca="1" si="34"/>
        <v>0</v>
      </c>
      <c r="B2120" s="404"/>
      <c r="C2120" s="406"/>
      <c r="D2120" s="406"/>
      <c r="E2120" s="406"/>
      <c r="F2120" s="406"/>
      <c r="G2120" s="407"/>
    </row>
    <row r="2121" spans="1:7" x14ac:dyDescent="0.3">
      <c r="A2121" s="405">
        <f t="shared" ca="1" si="34"/>
        <v>0</v>
      </c>
      <c r="B2121" s="404"/>
      <c r="C2121" s="406"/>
      <c r="D2121" s="406"/>
      <c r="E2121" s="406"/>
      <c r="F2121" s="406"/>
      <c r="G2121" s="407"/>
    </row>
    <row r="2122" spans="1:7" x14ac:dyDescent="0.3">
      <c r="A2122" s="405">
        <f t="shared" ca="1" si="34"/>
        <v>0</v>
      </c>
      <c r="B2122" s="404"/>
      <c r="C2122" s="406"/>
      <c r="D2122" s="406"/>
      <c r="E2122" s="406"/>
      <c r="F2122" s="406"/>
      <c r="G2122" s="407"/>
    </row>
    <row r="2123" spans="1:7" x14ac:dyDescent="0.3">
      <c r="A2123" s="405">
        <f t="shared" ca="1" si="34"/>
        <v>0</v>
      </c>
      <c r="B2123" s="404"/>
      <c r="C2123" s="406"/>
      <c r="D2123" s="406"/>
      <c r="E2123" s="406"/>
      <c r="F2123" s="406"/>
      <c r="G2123" s="407"/>
    </row>
    <row r="2124" spans="1:7" x14ac:dyDescent="0.3">
      <c r="A2124" s="405">
        <f t="shared" ca="1" si="34"/>
        <v>0</v>
      </c>
      <c r="B2124" s="404"/>
      <c r="C2124" s="406"/>
      <c r="D2124" s="406"/>
      <c r="E2124" s="406"/>
      <c r="F2124" s="406"/>
      <c r="G2124" s="407"/>
    </row>
    <row r="2125" spans="1:7" x14ac:dyDescent="0.3">
      <c r="A2125" s="405">
        <f t="shared" ca="1" si="34"/>
        <v>0</v>
      </c>
      <c r="B2125" s="404"/>
      <c r="C2125" s="406"/>
      <c r="D2125" s="406"/>
      <c r="E2125" s="406"/>
      <c r="F2125" s="406"/>
      <c r="G2125" s="407"/>
    </row>
    <row r="2126" spans="1:7" x14ac:dyDescent="0.3">
      <c r="A2126" s="405">
        <f t="shared" ca="1" si="34"/>
        <v>0</v>
      </c>
      <c r="B2126" s="404"/>
      <c r="C2126" s="406"/>
      <c r="D2126" s="406"/>
      <c r="E2126" s="406"/>
      <c r="F2126" s="406"/>
      <c r="G2126" s="407"/>
    </row>
    <row r="2127" spans="1:7" x14ac:dyDescent="0.3">
      <c r="A2127" s="405">
        <f t="shared" ca="1" si="34"/>
        <v>0</v>
      </c>
      <c r="B2127" s="404"/>
      <c r="C2127" s="406"/>
      <c r="D2127" s="406"/>
      <c r="E2127" s="406"/>
      <c r="F2127" s="406"/>
      <c r="G2127" s="407"/>
    </row>
    <row r="2128" spans="1:7" x14ac:dyDescent="0.3">
      <c r="A2128" s="405">
        <f t="shared" ca="1" si="34"/>
        <v>0</v>
      </c>
      <c r="B2128" s="404"/>
      <c r="C2128" s="406"/>
      <c r="D2128" s="406"/>
      <c r="E2128" s="406"/>
      <c r="F2128" s="406"/>
      <c r="G2128" s="407"/>
    </row>
    <row r="2129" spans="1:7" x14ac:dyDescent="0.3">
      <c r="A2129" s="405">
        <f t="shared" ca="1" si="34"/>
        <v>0</v>
      </c>
      <c r="B2129" s="404"/>
      <c r="C2129" s="406"/>
      <c r="D2129" s="406"/>
      <c r="E2129" s="406"/>
      <c r="F2129" s="406"/>
      <c r="G2129" s="407"/>
    </row>
    <row r="2130" spans="1:7" x14ac:dyDescent="0.3">
      <c r="A2130" s="405">
        <f t="shared" ca="1" si="34"/>
        <v>0</v>
      </c>
      <c r="B2130" s="404"/>
      <c r="C2130" s="406"/>
      <c r="D2130" s="406"/>
      <c r="E2130" s="406"/>
      <c r="F2130" s="406"/>
      <c r="G2130" s="407"/>
    </row>
    <row r="2131" spans="1:7" x14ac:dyDescent="0.3">
      <c r="A2131" s="405">
        <f t="shared" ca="1" si="34"/>
        <v>0</v>
      </c>
      <c r="B2131" s="404"/>
      <c r="C2131" s="406"/>
      <c r="D2131" s="406"/>
      <c r="E2131" s="406"/>
      <c r="F2131" s="406"/>
      <c r="G2131" s="407"/>
    </row>
    <row r="2132" spans="1:7" x14ac:dyDescent="0.3">
      <c r="A2132" s="405">
        <f t="shared" ca="1" si="34"/>
        <v>0</v>
      </c>
      <c r="B2132" s="404"/>
      <c r="C2132" s="406"/>
      <c r="D2132" s="406"/>
      <c r="E2132" s="406"/>
      <c r="F2132" s="406"/>
      <c r="G2132" s="407"/>
    </row>
    <row r="2133" spans="1:7" x14ac:dyDescent="0.3">
      <c r="A2133" s="405">
        <f t="shared" ca="1" si="34"/>
        <v>0</v>
      </c>
      <c r="B2133" s="404"/>
      <c r="C2133" s="406"/>
      <c r="D2133" s="406"/>
      <c r="E2133" s="406"/>
      <c r="F2133" s="406"/>
      <c r="G2133" s="407"/>
    </row>
    <row r="2134" spans="1:7" x14ac:dyDescent="0.3">
      <c r="A2134" s="405">
        <f t="shared" ca="1" si="34"/>
        <v>0</v>
      </c>
      <c r="B2134" s="404"/>
      <c r="C2134" s="406"/>
      <c r="D2134" s="406"/>
      <c r="E2134" s="406"/>
      <c r="F2134" s="406"/>
      <c r="G2134" s="407"/>
    </row>
    <row r="2135" spans="1:7" x14ac:dyDescent="0.3">
      <c r="A2135" s="405">
        <f t="shared" ca="1" si="34"/>
        <v>0</v>
      </c>
      <c r="B2135" s="404"/>
      <c r="C2135" s="406"/>
      <c r="D2135" s="406"/>
      <c r="E2135" s="406"/>
      <c r="F2135" s="406"/>
      <c r="G2135" s="407"/>
    </row>
    <row r="2136" spans="1:7" x14ac:dyDescent="0.3">
      <c r="A2136" s="405">
        <f t="shared" ca="1" si="34"/>
        <v>0</v>
      </c>
      <c r="B2136" s="404"/>
      <c r="C2136" s="406"/>
      <c r="D2136" s="406"/>
      <c r="E2136" s="406"/>
      <c r="F2136" s="406"/>
      <c r="G2136" s="407"/>
    </row>
    <row r="2137" spans="1:7" x14ac:dyDescent="0.3">
      <c r="A2137" s="405">
        <f t="shared" ca="1" si="34"/>
        <v>0</v>
      </c>
      <c r="B2137" s="404"/>
      <c r="C2137" s="406"/>
      <c r="D2137" s="406"/>
      <c r="E2137" s="406"/>
      <c r="F2137" s="406"/>
      <c r="G2137" s="407"/>
    </row>
    <row r="2138" spans="1:7" x14ac:dyDescent="0.3">
      <c r="A2138" s="405">
        <f t="shared" ca="1" si="34"/>
        <v>0</v>
      </c>
      <c r="B2138" s="404"/>
      <c r="C2138" s="406"/>
      <c r="D2138" s="406"/>
      <c r="E2138" s="406"/>
      <c r="F2138" s="406"/>
      <c r="G2138" s="407"/>
    </row>
    <row r="2139" spans="1:7" x14ac:dyDescent="0.3">
      <c r="A2139" s="405">
        <f t="shared" ca="1" si="34"/>
        <v>0</v>
      </c>
      <c r="B2139" s="404"/>
      <c r="C2139" s="406"/>
      <c r="D2139" s="406"/>
      <c r="E2139" s="406"/>
      <c r="F2139" s="406"/>
      <c r="G2139" s="407"/>
    </row>
    <row r="2140" spans="1:7" x14ac:dyDescent="0.3">
      <c r="A2140" s="405">
        <f t="shared" ca="1" si="34"/>
        <v>0</v>
      </c>
      <c r="B2140" s="404"/>
      <c r="C2140" s="406"/>
      <c r="D2140" s="406"/>
      <c r="E2140" s="406"/>
      <c r="F2140" s="406"/>
      <c r="G2140" s="407"/>
    </row>
    <row r="2141" spans="1:7" x14ac:dyDescent="0.3">
      <c r="A2141" s="405">
        <f t="shared" ca="1" si="34"/>
        <v>0</v>
      </c>
      <c r="B2141" s="404"/>
      <c r="C2141" s="406"/>
      <c r="D2141" s="406"/>
      <c r="E2141" s="406"/>
      <c r="F2141" s="406"/>
      <c r="G2141" s="407"/>
    </row>
    <row r="2142" spans="1:7" x14ac:dyDescent="0.3">
      <c r="A2142" s="405">
        <f t="shared" ca="1" si="34"/>
        <v>0</v>
      </c>
      <c r="B2142" s="404"/>
      <c r="C2142" s="406"/>
      <c r="D2142" s="406"/>
      <c r="E2142" s="406"/>
      <c r="F2142" s="406"/>
      <c r="G2142" s="407"/>
    </row>
    <row r="2143" spans="1:7" x14ac:dyDescent="0.3">
      <c r="A2143" s="405">
        <f t="shared" ca="1" si="34"/>
        <v>0</v>
      </c>
      <c r="B2143" s="404"/>
      <c r="C2143" s="406"/>
      <c r="D2143" s="406"/>
      <c r="E2143" s="406"/>
      <c r="F2143" s="406"/>
      <c r="G2143" s="407"/>
    </row>
    <row r="2144" spans="1:7" x14ac:dyDescent="0.3">
      <c r="A2144" s="405">
        <f t="shared" ca="1" si="34"/>
        <v>0</v>
      </c>
      <c r="B2144" s="404"/>
      <c r="C2144" s="406"/>
      <c r="D2144" s="406"/>
      <c r="E2144" s="406"/>
      <c r="F2144" s="406"/>
      <c r="G2144" s="407"/>
    </row>
    <row r="2145" spans="1:7" x14ac:dyDescent="0.3">
      <c r="A2145" s="405">
        <f t="shared" ca="1" si="34"/>
        <v>0</v>
      </c>
      <c r="B2145" s="404"/>
      <c r="C2145" s="406"/>
      <c r="D2145" s="406"/>
      <c r="E2145" s="406"/>
      <c r="F2145" s="406"/>
      <c r="G2145" s="407"/>
    </row>
    <row r="2146" spans="1:7" x14ac:dyDescent="0.3">
      <c r="A2146" s="405">
        <f t="shared" ca="1" si="34"/>
        <v>0</v>
      </c>
      <c r="B2146" s="404"/>
      <c r="C2146" s="406"/>
      <c r="D2146" s="406"/>
      <c r="E2146" s="406"/>
      <c r="F2146" s="406"/>
      <c r="G2146" s="407"/>
    </row>
    <row r="2147" spans="1:7" x14ac:dyDescent="0.3">
      <c r="A2147" s="405">
        <f t="shared" ca="1" si="34"/>
        <v>0</v>
      </c>
      <c r="B2147" s="404"/>
      <c r="C2147" s="406"/>
      <c r="D2147" s="406"/>
      <c r="E2147" s="406"/>
      <c r="F2147" s="406"/>
      <c r="G2147" s="407"/>
    </row>
    <row r="2148" spans="1:7" x14ac:dyDescent="0.3">
      <c r="A2148" s="405">
        <f t="shared" ca="1" si="34"/>
        <v>0</v>
      </c>
      <c r="B2148" s="404"/>
      <c r="C2148" s="406"/>
      <c r="D2148" s="406"/>
      <c r="E2148" s="406"/>
      <c r="F2148" s="406"/>
      <c r="G2148" s="407"/>
    </row>
    <row r="2149" spans="1:7" x14ac:dyDescent="0.3">
      <c r="A2149" s="405">
        <f t="shared" ca="1" si="34"/>
        <v>0</v>
      </c>
      <c r="B2149" s="404"/>
      <c r="C2149" s="406"/>
      <c r="D2149" s="406"/>
      <c r="E2149" s="406"/>
      <c r="F2149" s="406"/>
      <c r="G2149" s="407"/>
    </row>
    <row r="2150" spans="1:7" x14ac:dyDescent="0.3">
      <c r="A2150" s="405">
        <f t="shared" ca="1" si="34"/>
        <v>0</v>
      </c>
      <c r="B2150" s="404"/>
      <c r="C2150" s="406"/>
      <c r="D2150" s="406"/>
      <c r="E2150" s="406"/>
      <c r="F2150" s="406"/>
      <c r="G2150" s="407"/>
    </row>
    <row r="2151" spans="1:7" x14ac:dyDescent="0.3">
      <c r="A2151" s="405">
        <f t="shared" ca="1" si="34"/>
        <v>0</v>
      </c>
      <c r="B2151" s="404"/>
      <c r="C2151" s="406"/>
      <c r="D2151" s="406"/>
      <c r="E2151" s="406"/>
      <c r="F2151" s="406"/>
      <c r="G2151" s="407"/>
    </row>
    <row r="2152" spans="1:7" x14ac:dyDescent="0.3">
      <c r="A2152" s="405">
        <f t="shared" ca="1" si="34"/>
        <v>0</v>
      </c>
      <c r="B2152" s="404"/>
      <c r="C2152" s="406"/>
      <c r="D2152" s="406"/>
      <c r="E2152" s="406"/>
      <c r="F2152" s="406"/>
      <c r="G2152" s="407"/>
    </row>
    <row r="2153" spans="1:7" x14ac:dyDescent="0.3">
      <c r="A2153" s="405">
        <f t="shared" ca="1" si="34"/>
        <v>0</v>
      </c>
      <c r="B2153" s="404"/>
      <c r="C2153" s="406"/>
      <c r="D2153" s="406"/>
      <c r="E2153" s="406"/>
      <c r="F2153" s="406"/>
      <c r="G2153" s="407"/>
    </row>
    <row r="2154" spans="1:7" x14ac:dyDescent="0.3">
      <c r="A2154" s="405">
        <f t="shared" ca="1" si="34"/>
        <v>0</v>
      </c>
      <c r="B2154" s="404"/>
      <c r="C2154" s="406"/>
      <c r="D2154" s="406"/>
      <c r="E2154" s="406"/>
      <c r="F2154" s="406"/>
      <c r="G2154" s="407"/>
    </row>
    <row r="2155" spans="1:7" x14ac:dyDescent="0.3">
      <c r="A2155" s="405">
        <f t="shared" ca="1" si="34"/>
        <v>0</v>
      </c>
      <c r="B2155" s="404"/>
      <c r="C2155" s="406"/>
      <c r="D2155" s="406"/>
      <c r="E2155" s="406"/>
      <c r="F2155" s="406"/>
      <c r="G2155" s="407"/>
    </row>
    <row r="2156" spans="1:7" x14ac:dyDescent="0.3">
      <c r="A2156" s="405">
        <f t="shared" ca="1" si="34"/>
        <v>0</v>
      </c>
      <c r="B2156" s="404"/>
      <c r="C2156" s="406"/>
      <c r="D2156" s="406"/>
      <c r="E2156" s="406"/>
      <c r="F2156" s="406"/>
      <c r="G2156" s="407"/>
    </row>
    <row r="2157" spans="1:7" x14ac:dyDescent="0.3">
      <c r="A2157" s="405">
        <f t="shared" ca="1" si="34"/>
        <v>0</v>
      </c>
      <c r="B2157" s="404"/>
      <c r="C2157" s="406"/>
      <c r="D2157" s="406"/>
      <c r="E2157" s="406"/>
      <c r="F2157" s="406"/>
      <c r="G2157" s="407"/>
    </row>
    <row r="2158" spans="1:7" x14ac:dyDescent="0.3">
      <c r="A2158" s="405">
        <f t="shared" ca="1" si="34"/>
        <v>0</v>
      </c>
      <c r="B2158" s="404"/>
      <c r="C2158" s="406"/>
      <c r="D2158" s="406"/>
      <c r="E2158" s="406"/>
      <c r="F2158" s="406"/>
      <c r="G2158" s="407"/>
    </row>
    <row r="2159" spans="1:7" x14ac:dyDescent="0.3">
      <c r="A2159" s="405">
        <f t="shared" ca="1" si="34"/>
        <v>0</v>
      </c>
      <c r="B2159" s="404"/>
      <c r="C2159" s="406"/>
      <c r="D2159" s="406"/>
      <c r="E2159" s="406"/>
      <c r="F2159" s="406"/>
      <c r="G2159" s="407"/>
    </row>
    <row r="2160" spans="1:7" x14ac:dyDescent="0.3">
      <c r="A2160" s="405">
        <f t="shared" ca="1" si="34"/>
        <v>0</v>
      </c>
      <c r="B2160" s="404"/>
      <c r="C2160" s="406"/>
      <c r="D2160" s="406"/>
      <c r="E2160" s="406"/>
      <c r="F2160" s="406"/>
      <c r="G2160" s="407"/>
    </row>
    <row r="2161" spans="1:7" x14ac:dyDescent="0.3">
      <c r="A2161" s="405">
        <f t="shared" ca="1" si="34"/>
        <v>0</v>
      </c>
      <c r="B2161" s="404"/>
      <c r="C2161" s="406"/>
      <c r="D2161" s="406"/>
      <c r="E2161" s="406"/>
      <c r="F2161" s="406"/>
      <c r="G2161" s="407"/>
    </row>
    <row r="2162" spans="1:7" x14ac:dyDescent="0.3">
      <c r="A2162" s="405">
        <f t="shared" ca="1" si="34"/>
        <v>0</v>
      </c>
      <c r="B2162" s="404"/>
      <c r="C2162" s="406"/>
      <c r="D2162" s="406"/>
      <c r="E2162" s="406"/>
      <c r="F2162" s="406"/>
      <c r="G2162" s="407"/>
    </row>
    <row r="2163" spans="1:7" x14ac:dyDescent="0.3">
      <c r="A2163" s="405">
        <f t="shared" ca="1" si="34"/>
        <v>0</v>
      </c>
      <c r="B2163" s="404"/>
      <c r="C2163" s="406"/>
      <c r="D2163" s="406"/>
      <c r="E2163" s="406"/>
      <c r="F2163" s="406"/>
      <c r="G2163" s="407"/>
    </row>
    <row r="2164" spans="1:7" x14ac:dyDescent="0.3">
      <c r="A2164" s="405">
        <f t="shared" ca="1" si="34"/>
        <v>0</v>
      </c>
      <c r="B2164" s="404"/>
      <c r="C2164" s="406"/>
      <c r="D2164" s="406"/>
      <c r="E2164" s="406"/>
      <c r="F2164" s="406"/>
      <c r="G2164" s="407"/>
    </row>
    <row r="2165" spans="1:7" x14ac:dyDescent="0.3">
      <c r="A2165" s="405">
        <f t="shared" ca="1" si="34"/>
        <v>0</v>
      </c>
      <c r="B2165" s="404"/>
      <c r="C2165" s="406"/>
      <c r="D2165" s="406"/>
      <c r="E2165" s="406"/>
      <c r="F2165" s="406"/>
      <c r="G2165" s="407"/>
    </row>
    <row r="2166" spans="1:7" x14ac:dyDescent="0.3">
      <c r="A2166" s="405">
        <f t="shared" ca="1" si="34"/>
        <v>0</v>
      </c>
      <c r="B2166" s="404"/>
      <c r="C2166" s="406"/>
      <c r="D2166" s="406"/>
      <c r="E2166" s="406"/>
      <c r="F2166" s="406"/>
      <c r="G2166" s="407"/>
    </row>
    <row r="2167" spans="1:7" x14ac:dyDescent="0.3">
      <c r="A2167" s="405">
        <f t="shared" ca="1" si="34"/>
        <v>0</v>
      </c>
      <c r="B2167" s="404"/>
      <c r="C2167" s="406"/>
      <c r="D2167" s="406"/>
      <c r="E2167" s="406"/>
      <c r="F2167" s="406"/>
      <c r="G2167" s="407"/>
    </row>
    <row r="2168" spans="1:7" x14ac:dyDescent="0.3">
      <c r="A2168" s="405">
        <f t="shared" ca="1" si="34"/>
        <v>0</v>
      </c>
      <c r="B2168" s="404"/>
      <c r="C2168" s="406"/>
      <c r="D2168" s="406"/>
      <c r="E2168" s="406"/>
      <c r="F2168" s="406"/>
      <c r="G2168" s="407"/>
    </row>
    <row r="2169" spans="1:7" x14ac:dyDescent="0.3">
      <c r="A2169" s="405">
        <f t="shared" ref="A2169:A2175" ca="1" si="35">OFFSET($C2169,0,$B$4-1)</f>
        <v>0</v>
      </c>
      <c r="B2169" s="404"/>
      <c r="C2169" s="406"/>
      <c r="D2169" s="406"/>
      <c r="E2169" s="406"/>
      <c r="F2169" s="406"/>
      <c r="G2169" s="407"/>
    </row>
    <row r="2170" spans="1:7" x14ac:dyDescent="0.3">
      <c r="A2170" s="405">
        <f t="shared" ca="1" si="35"/>
        <v>0</v>
      </c>
      <c r="B2170" s="404"/>
      <c r="C2170" s="406"/>
      <c r="D2170" s="406"/>
      <c r="E2170" s="406"/>
      <c r="F2170" s="406"/>
      <c r="G2170" s="407"/>
    </row>
    <row r="2171" spans="1:7" x14ac:dyDescent="0.3">
      <c r="A2171" s="405">
        <f t="shared" ca="1" si="35"/>
        <v>0</v>
      </c>
      <c r="B2171" s="404"/>
      <c r="C2171" s="406"/>
      <c r="D2171" s="406"/>
      <c r="E2171" s="406"/>
      <c r="F2171" s="406"/>
      <c r="G2171" s="407"/>
    </row>
    <row r="2172" spans="1:7" x14ac:dyDescent="0.3">
      <c r="A2172" s="405">
        <f t="shared" ca="1" si="35"/>
        <v>0</v>
      </c>
      <c r="B2172" s="404"/>
      <c r="C2172" s="406"/>
      <c r="D2172" s="406"/>
      <c r="E2172" s="406"/>
      <c r="F2172" s="406"/>
      <c r="G2172" s="407"/>
    </row>
    <row r="2173" spans="1:7" x14ac:dyDescent="0.3">
      <c r="A2173" s="405">
        <f t="shared" ca="1" si="35"/>
        <v>0</v>
      </c>
      <c r="B2173" s="404"/>
      <c r="C2173" s="406"/>
      <c r="D2173" s="406"/>
      <c r="E2173" s="406"/>
      <c r="F2173" s="406"/>
      <c r="G2173" s="407"/>
    </row>
    <row r="2174" spans="1:7" x14ac:dyDescent="0.3">
      <c r="A2174" s="405">
        <f t="shared" ca="1" si="35"/>
        <v>0</v>
      </c>
      <c r="B2174" s="404"/>
      <c r="C2174" s="406"/>
      <c r="D2174" s="406"/>
      <c r="E2174" s="406"/>
      <c r="F2174" s="406"/>
      <c r="G2174" s="407"/>
    </row>
    <row r="2175" spans="1:7" x14ac:dyDescent="0.3">
      <c r="A2175" s="405">
        <f t="shared" ca="1" si="35"/>
        <v>0</v>
      </c>
      <c r="B2175" s="404"/>
      <c r="C2175" s="406"/>
      <c r="D2175" s="406"/>
      <c r="E2175" s="406"/>
      <c r="F2175" s="406"/>
      <c r="G2175" s="407"/>
    </row>
  </sheetData>
  <sheetProtection sheet="1" objects="1" scenarios="1"/>
  <dataValidations count="1">
    <dataValidation type="custom" allowBlank="1" showInputMessage="1" showErrorMessage="1" sqref="Z12:Z13 J680:J1048576 J14:J50 Z51 Z1:Z10 J52:J665" xr:uid="{00000000-0002-0000-0000-000000000000}">
      <formula1>$Z$1=";"</formula1>
    </dataValidation>
  </dataValidations>
  <hyperlinks>
    <hyperlink ref="A102" location="Branchenstruktur!A1" display="Branchenstruktur!A1" xr:uid="{00000000-0004-0000-0000-000000000000}"/>
    <hyperlink ref="A52" location="Stakeholder!A1" display="Stakeholder!A1" xr:uid="{00000000-0004-0000-0000-000001000000}"/>
    <hyperlink ref="A84" location="PESTLE!A1" display="PESTLE!A1" xr:uid="{00000000-0004-0000-0000-000002000000}"/>
    <hyperlink ref="A123" location="Portfolio!A1" display="Portfolio!A1" xr:uid="{00000000-0004-0000-0000-000003000000}"/>
    <hyperlink ref="A154" location="Wertkette!A1" display="Wertkette!A1" xr:uid="{00000000-0004-0000-0000-000004000000}"/>
    <hyperlink ref="A187" location="Kernkompetenzen!A1" display="Kernkompetenzen!A1" xr:uid="{00000000-0004-0000-0000-000005000000}"/>
    <hyperlink ref="A207" location="Potenzial!A1" display="Potenzial!A1" xr:uid="{00000000-0004-0000-0000-000006000000}"/>
    <hyperlink ref="A250" location="Kennzahlenanalyse!A1" display="Kennzahlenanalyse!A1" xr:uid="{00000000-0004-0000-0000-000007000000}"/>
    <hyperlink ref="A260" location="Zukunftsszenarien!A1" display="Zukunftsszenarien!A1" xr:uid="{00000000-0004-0000-0000-000008000000}"/>
    <hyperlink ref="A272" location="Risikomgmt!A1" display="Risikomgmt!A1" xr:uid="{00000000-0004-0000-0000-000009000000}"/>
    <hyperlink ref="A290" location="Benchmark!A1" display="Benchmark!A1" xr:uid="{00000000-0004-0000-0000-00000A000000}"/>
    <hyperlink ref="A301" location="'Swot-Analyse'!A1" display="'Swot-Analyse'!A1" xr:uid="{00000000-0004-0000-0000-00000B000000}"/>
    <hyperlink ref="A314" location="Vision!A1" display="Vision!A1" xr:uid="{00000000-0004-0000-0000-00000C000000}"/>
    <hyperlink ref="A329" location="StrategyMap!A1" display="StrategyMap!A1" xr:uid="{00000000-0004-0000-0000-00000D000000}"/>
    <hyperlink ref="A343" location="Canvas!A1" display="Canvas!A1" xr:uid="{00000000-0004-0000-0000-00000E000000}"/>
    <hyperlink ref="A378" location="Kunden!A1" display="Kunden!A1" xr:uid="{00000000-0004-0000-0000-00000F000000}"/>
    <hyperlink ref="A370" location="Produkte!A1" display="Produkte!A1" xr:uid="{00000000-0004-0000-0000-000010000000}"/>
    <hyperlink ref="A138" location="Portfolio!A1" display="Portfolio!A1" xr:uid="{00000000-0004-0000-0000-000011000000}"/>
    <hyperlink ref="A396" location="Markt!A1" display="Markt!A1" xr:uid="{00000000-0004-0000-0000-000012000000}"/>
    <hyperlink ref="A399" location="SGE!A1" display="SGE!A1" xr:uid="{00000000-0004-0000-0000-000013000000}"/>
  </hyperlink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4">
    <tabColor theme="4" tint="-0.249977111117893"/>
  </sheetPr>
  <dimension ref="B1:X101"/>
  <sheetViews>
    <sheetView showGridLines="0" showRowColHeaders="0" tabSelected="1" zoomScaleNormal="100" workbookViewId="0">
      <pane ySplit="2" topLeftCell="A3" activePane="bottomLeft" state="frozen"/>
      <selection activeCell="T12" sqref="T12"/>
      <selection pane="bottomLeft"/>
    </sheetView>
  </sheetViews>
  <sheetFormatPr baseColWidth="10" defaultColWidth="11.44140625" defaultRowHeight="14.4" x14ac:dyDescent="0.3"/>
  <cols>
    <col min="1" max="1" width="0.109375" style="18" customWidth="1"/>
    <col min="2" max="2" width="3.6640625" style="18" customWidth="1"/>
    <col min="3" max="3" width="2.6640625" style="18" customWidth="1"/>
    <col min="4" max="6" width="11.44140625" style="18"/>
    <col min="7" max="7" width="11.44140625" style="18" customWidth="1"/>
    <col min="8" max="13" width="11.44140625" style="18"/>
    <col min="14" max="14" width="14.109375" style="18" customWidth="1"/>
    <col min="15" max="15" width="3" style="18" customWidth="1"/>
    <col min="16" max="16" width="2.109375" style="18" customWidth="1"/>
    <col min="17" max="19" width="3.44140625" style="18" customWidth="1"/>
    <col min="20" max="16384" width="11.44140625" style="18"/>
  </cols>
  <sheetData>
    <row r="1" spans="2:24" s="2" customFormat="1" ht="43.95" customHeight="1" x14ac:dyDescent="0.3">
      <c r="B1" s="92"/>
      <c r="C1" s="411" t="str">
        <f ca="1">' '!A5</f>
        <v>S T R A T E G I C   M A N A G E M E N T</v>
      </c>
      <c r="E1" s="411"/>
      <c r="F1" s="411"/>
      <c r="G1" s="411"/>
      <c r="H1" s="411"/>
      <c r="I1" s="411"/>
      <c r="J1" s="411"/>
      <c r="K1" s="412"/>
      <c r="L1" s="314"/>
      <c r="M1" s="314"/>
      <c r="N1" s="314"/>
      <c r="O1" s="413"/>
      <c r="P1" s="194"/>
      <c r="Q1" s="194"/>
      <c r="R1" s="194"/>
      <c r="S1" s="194"/>
      <c r="T1" s="194"/>
    </row>
    <row r="2" spans="2:24" s="2" customFormat="1" ht="0.15" customHeight="1" x14ac:dyDescent="0.3">
      <c r="B2" s="92"/>
      <c r="C2" s="414"/>
      <c r="D2" s="411"/>
      <c r="E2" s="411"/>
      <c r="F2" s="411"/>
      <c r="G2" s="411"/>
      <c r="H2" s="411"/>
      <c r="I2" s="411"/>
      <c r="J2" s="411"/>
      <c r="K2" s="412"/>
      <c r="L2" s="415"/>
      <c r="M2" s="415"/>
      <c r="N2" s="416"/>
      <c r="O2" s="92"/>
      <c r="P2" s="194"/>
      <c r="Q2" s="194"/>
      <c r="R2" s="194"/>
      <c r="S2" s="194"/>
      <c r="T2" s="194"/>
    </row>
    <row r="3" spans="2:24" ht="20.100000000000001" customHeight="1" x14ac:dyDescent="0.3">
      <c r="N3" s="417"/>
    </row>
    <row r="4" spans="2:24" ht="11.25" customHeight="1" x14ac:dyDescent="0.3">
      <c r="B4" s="418"/>
      <c r="C4" s="419"/>
      <c r="O4" s="418"/>
    </row>
    <row r="5" spans="2:24" x14ac:dyDescent="0.3">
      <c r="C5" s="419"/>
    </row>
    <row r="6" spans="2:24" ht="12.75" customHeight="1" x14ac:dyDescent="0.3">
      <c r="C6" s="419"/>
    </row>
    <row r="7" spans="2:24" ht="6" hidden="1" customHeight="1" x14ac:dyDescent="0.3"/>
    <row r="8" spans="2:24" ht="31.2" x14ac:dyDescent="0.6">
      <c r="W8" s="420"/>
    </row>
    <row r="12" spans="2:24" x14ac:dyDescent="0.3">
      <c r="X12" s="421"/>
    </row>
    <row r="16" spans="2:24" x14ac:dyDescent="0.3">
      <c r="U16" s="422"/>
    </row>
    <row r="36" spans="3:14" ht="5.25" customHeight="1" x14ac:dyDescent="0.3"/>
    <row r="37" spans="3:14" ht="6.9" customHeight="1" x14ac:dyDescent="0.3"/>
    <row r="38" spans="3:14" x14ac:dyDescent="0.3">
      <c r="C38" s="423" t="s">
        <v>2036</v>
      </c>
      <c r="D38" s="421"/>
      <c r="E38" s="424"/>
      <c r="F38" s="424"/>
      <c r="G38" s="424"/>
      <c r="I38" s="425"/>
      <c r="J38" s="424"/>
      <c r="K38" s="426"/>
      <c r="L38" s="424"/>
      <c r="N38" s="427" t="s">
        <v>2057</v>
      </c>
    </row>
    <row r="101" spans="6:6" ht="15.6" x14ac:dyDescent="0.3">
      <c r="F101" s="428"/>
    </row>
  </sheetData>
  <sheetProtection sheet="1" objects="1" scenarios="1" formatCells="0" formatColumns="0" formatRows="0" insertHyperlinks="0" selectLockedCells="1" sort="0" autoFilter="0"/>
  <mergeCells count="1">
    <mergeCell ref="L1:N1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6347" r:id="rId4" name="Drop Down 91">
              <controlPr defaultSize="0" print="0" autoLine="0" autoPict="0">
                <anchor moveWithCells="1">
                  <from>
                    <xdr:col>13</xdr:col>
                    <xdr:colOff>45720</xdr:colOff>
                    <xdr:row>2</xdr:row>
                    <xdr:rowOff>83820</xdr:rowOff>
                  </from>
                  <to>
                    <xdr:col>13</xdr:col>
                    <xdr:colOff>990600</xdr:colOff>
                    <xdr:row>2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0">
    <tabColor theme="4" tint="0.79998168889431442"/>
  </sheetPr>
  <dimension ref="A1:P132"/>
  <sheetViews>
    <sheetView showGridLines="0" zoomScaleNormal="100" workbookViewId="0">
      <pane ySplit="4" topLeftCell="A5" activePane="bottomLeft" state="frozen"/>
      <selection activeCell="T12" sqref="T12"/>
      <selection pane="bottomLeft" activeCell="B6" sqref="B6"/>
    </sheetView>
  </sheetViews>
  <sheetFormatPr baseColWidth="10" defaultColWidth="12.5546875" defaultRowHeight="14.4" x14ac:dyDescent="0.3"/>
  <cols>
    <col min="1" max="1" width="7" style="421" customWidth="1"/>
    <col min="2" max="2" width="4.5546875" style="435" customWidth="1"/>
    <col min="3" max="3" width="29" style="435" customWidth="1"/>
    <col min="4" max="4" width="10.6640625" style="435" customWidth="1"/>
    <col min="5" max="5" width="11.88671875" style="435" bestFit="1" customWidth="1"/>
    <col min="6" max="6" width="31.6640625" style="435" customWidth="1"/>
    <col min="7" max="7" width="11.109375" style="435" customWidth="1"/>
    <col min="8" max="8" width="24" style="435" customWidth="1"/>
    <col min="9" max="9" width="26" style="435" customWidth="1"/>
    <col min="10" max="10" width="7" style="435" customWidth="1"/>
    <col min="11" max="11" width="0.109375" style="436" customWidth="1"/>
    <col min="12" max="25" width="4" style="435" customWidth="1"/>
    <col min="26" max="16384" width="12.5546875" style="435"/>
  </cols>
  <sheetData>
    <row r="1" spans="1:16" s="433" customFormat="1" ht="42" customHeight="1" x14ac:dyDescent="0.3">
      <c r="A1" s="429"/>
      <c r="B1" s="430" t="str">
        <f ca="1">' '!A52</f>
        <v>S T A K E H O L D E R   A N A L Y S I S</v>
      </c>
      <c r="C1" s="430"/>
      <c r="D1" s="430"/>
      <c r="E1" s="430"/>
      <c r="F1" s="430"/>
      <c r="G1" s="430"/>
      <c r="H1" s="430"/>
      <c r="I1" s="430"/>
      <c r="J1" s="431"/>
      <c r="K1" s="432"/>
    </row>
    <row r="2" spans="1:16" s="421" customFormat="1" ht="14.25" customHeight="1" x14ac:dyDescent="0.3">
      <c r="A2" s="18"/>
      <c r="K2" s="434"/>
    </row>
    <row r="3" spans="1:16" ht="10.5" customHeight="1" x14ac:dyDescent="0.3">
      <c r="A3" s="418"/>
      <c r="C3" s="421"/>
    </row>
    <row r="4" spans="1:16" ht="33.75" customHeight="1" x14ac:dyDescent="0.3">
      <c r="B4" s="437" t="str">
        <f ca="1">' '!A66</f>
        <v>No.</v>
      </c>
      <c r="C4" s="438" t="str">
        <f ca="1">' '!A67</f>
        <v>Stakeholder group</v>
      </c>
      <c r="D4" s="439" t="str">
        <f ca="1">' '!A69</f>
        <v>Extent of interests</v>
      </c>
      <c r="E4" s="439" t="str">
        <f ca="1">' '!A70</f>
        <v>Degree of influence</v>
      </c>
      <c r="F4" s="438" t="str">
        <f ca="1">' '!A68</f>
        <v>Interests, expectations</v>
      </c>
      <c r="G4" s="438" t="str">
        <f ca="1">' '!A74</f>
        <v>Size of group</v>
      </c>
      <c r="H4" s="438" t="str">
        <f ca="1">' '!A71</f>
        <v>Chances (+) and 
dangers (-)</v>
      </c>
      <c r="I4" s="438" t="str">
        <f ca="1">' '!A72</f>
        <v>Possible measures</v>
      </c>
      <c r="J4" s="440" t="str">
        <f ca="1">' '!A73</f>
        <v>Status</v>
      </c>
    </row>
    <row r="5" spans="1:16" ht="9.75" customHeight="1" x14ac:dyDescent="0.3">
      <c r="A5" s="435"/>
      <c r="B5" s="441"/>
      <c r="C5" s="442"/>
      <c r="D5" s="442"/>
      <c r="E5" s="442"/>
      <c r="F5" s="442"/>
      <c r="G5" s="442"/>
      <c r="H5" s="442"/>
      <c r="I5" s="442"/>
      <c r="J5" s="443"/>
    </row>
    <row r="6" spans="1:16" ht="23.4" x14ac:dyDescent="0.3">
      <c r="B6" s="290" t="s">
        <v>828</v>
      </c>
      <c r="C6" s="291" t="s">
        <v>1825</v>
      </c>
      <c r="D6" s="292">
        <v>3</v>
      </c>
      <c r="E6" s="292">
        <v>7</v>
      </c>
      <c r="F6" s="291"/>
      <c r="G6" s="310">
        <v>3</v>
      </c>
      <c r="H6" s="291"/>
      <c r="I6" s="291"/>
      <c r="J6" s="293">
        <v>1</v>
      </c>
      <c r="K6" s="444">
        <f>IF(G6=3,3,
IF(G6=2,2,1))</f>
        <v>3</v>
      </c>
      <c r="N6" s="445"/>
      <c r="O6" s="445"/>
      <c r="P6" s="446"/>
    </row>
    <row r="7" spans="1:16" ht="23.4" x14ac:dyDescent="0.3">
      <c r="B7" s="181" t="s">
        <v>829</v>
      </c>
      <c r="C7" s="182" t="s">
        <v>921</v>
      </c>
      <c r="D7" s="183">
        <v>8</v>
      </c>
      <c r="E7" s="183">
        <v>9</v>
      </c>
      <c r="F7" s="182"/>
      <c r="G7" s="311">
        <v>1</v>
      </c>
      <c r="H7" s="185"/>
      <c r="I7" s="182"/>
      <c r="J7" s="186">
        <v>1</v>
      </c>
      <c r="K7" s="444">
        <f t="shared" ref="K7:K25" si="0">IF(G7=3,3,
IF(G7=2,2,1))</f>
        <v>1</v>
      </c>
      <c r="N7" s="421"/>
      <c r="O7" s="421"/>
      <c r="P7" s="446"/>
    </row>
    <row r="8" spans="1:16" ht="23.4" x14ac:dyDescent="0.3">
      <c r="B8" s="181" t="s">
        <v>830</v>
      </c>
      <c r="C8" s="182"/>
      <c r="D8" s="183"/>
      <c r="E8" s="183"/>
      <c r="F8" s="182"/>
      <c r="G8" s="311"/>
      <c r="H8" s="182"/>
      <c r="I8" s="182"/>
      <c r="J8" s="186"/>
      <c r="K8" s="444">
        <f t="shared" si="0"/>
        <v>1</v>
      </c>
      <c r="N8" s="421"/>
      <c r="O8" s="421"/>
      <c r="P8" s="446"/>
    </row>
    <row r="9" spans="1:16" ht="23.4" x14ac:dyDescent="0.3">
      <c r="B9" s="181" t="s">
        <v>831</v>
      </c>
      <c r="C9" s="182"/>
      <c r="D9" s="183"/>
      <c r="E9" s="183"/>
      <c r="F9" s="182"/>
      <c r="G9" s="311"/>
      <c r="H9" s="182"/>
      <c r="I9" s="182"/>
      <c r="J9" s="186"/>
      <c r="K9" s="444">
        <f t="shared" si="0"/>
        <v>1</v>
      </c>
      <c r="N9" s="421"/>
      <c r="O9" s="421"/>
      <c r="P9" s="446"/>
    </row>
    <row r="10" spans="1:16" ht="23.4" x14ac:dyDescent="0.3">
      <c r="B10" s="181" t="s">
        <v>832</v>
      </c>
      <c r="C10" s="182"/>
      <c r="D10" s="183"/>
      <c r="E10" s="183"/>
      <c r="F10" s="182"/>
      <c r="G10" s="311"/>
      <c r="H10" s="182"/>
      <c r="I10" s="182"/>
      <c r="J10" s="186"/>
      <c r="K10" s="444">
        <f t="shared" si="0"/>
        <v>1</v>
      </c>
      <c r="N10" s="421"/>
      <c r="O10" s="421"/>
      <c r="P10" s="446"/>
    </row>
    <row r="11" spans="1:16" ht="23.4" x14ac:dyDescent="0.3">
      <c r="B11" s="181" t="s">
        <v>833</v>
      </c>
      <c r="C11" s="182"/>
      <c r="D11" s="183"/>
      <c r="E11" s="183"/>
      <c r="F11" s="182"/>
      <c r="G11" s="311"/>
      <c r="H11" s="182"/>
      <c r="I11" s="182"/>
      <c r="J11" s="186"/>
      <c r="K11" s="444">
        <f t="shared" si="0"/>
        <v>1</v>
      </c>
      <c r="N11" s="421"/>
      <c r="O11" s="421"/>
      <c r="P11" s="446"/>
    </row>
    <row r="12" spans="1:16" ht="23.4" x14ac:dyDescent="0.3">
      <c r="B12" s="181" t="s">
        <v>834</v>
      </c>
      <c r="C12" s="182"/>
      <c r="D12" s="183"/>
      <c r="E12" s="183"/>
      <c r="F12" s="182"/>
      <c r="G12" s="311"/>
      <c r="H12" s="182"/>
      <c r="I12" s="182"/>
      <c r="J12" s="186"/>
      <c r="K12" s="444">
        <f t="shared" si="0"/>
        <v>1</v>
      </c>
      <c r="N12" s="421"/>
      <c r="O12" s="421"/>
      <c r="P12" s="446"/>
    </row>
    <row r="13" spans="1:16" ht="23.4" x14ac:dyDescent="0.3">
      <c r="B13" s="181" t="s">
        <v>835</v>
      </c>
      <c r="C13" s="182"/>
      <c r="D13" s="183"/>
      <c r="E13" s="183"/>
      <c r="F13" s="182"/>
      <c r="G13" s="311"/>
      <c r="H13" s="182"/>
      <c r="I13" s="182"/>
      <c r="J13" s="186"/>
      <c r="K13" s="444">
        <f t="shared" si="0"/>
        <v>1</v>
      </c>
      <c r="N13" s="421"/>
      <c r="O13" s="421"/>
      <c r="P13" s="446"/>
    </row>
    <row r="14" spans="1:16" ht="23.4" x14ac:dyDescent="0.3">
      <c r="B14" s="181" t="s">
        <v>836</v>
      </c>
      <c r="C14" s="182"/>
      <c r="D14" s="183"/>
      <c r="E14" s="183"/>
      <c r="F14" s="182"/>
      <c r="G14" s="311"/>
      <c r="H14" s="182"/>
      <c r="I14" s="182"/>
      <c r="J14" s="186"/>
      <c r="K14" s="444">
        <f t="shared" si="0"/>
        <v>1</v>
      </c>
      <c r="N14" s="421"/>
      <c r="O14" s="421"/>
      <c r="P14" s="446"/>
    </row>
    <row r="15" spans="1:16" ht="23.4" x14ac:dyDescent="0.3">
      <c r="B15" s="181" t="s">
        <v>837</v>
      </c>
      <c r="C15" s="182"/>
      <c r="D15" s="183"/>
      <c r="E15" s="183"/>
      <c r="F15" s="182"/>
      <c r="G15" s="311"/>
      <c r="H15" s="182"/>
      <c r="I15" s="182"/>
      <c r="J15" s="186"/>
      <c r="K15" s="444">
        <f t="shared" si="0"/>
        <v>1</v>
      </c>
      <c r="N15" s="421"/>
      <c r="O15" s="421"/>
      <c r="P15" s="446"/>
    </row>
    <row r="16" spans="1:16" ht="23.4" x14ac:dyDescent="0.3">
      <c r="B16" s="181" t="s">
        <v>838</v>
      </c>
      <c r="C16" s="182"/>
      <c r="D16" s="183"/>
      <c r="E16" s="183"/>
      <c r="F16" s="182"/>
      <c r="G16" s="311"/>
      <c r="H16" s="182"/>
      <c r="I16" s="182"/>
      <c r="J16" s="186"/>
      <c r="K16" s="444">
        <f t="shared" si="0"/>
        <v>1</v>
      </c>
      <c r="N16" s="421"/>
      <c r="O16" s="421"/>
      <c r="P16" s="446"/>
    </row>
    <row r="17" spans="2:16" ht="23.4" x14ac:dyDescent="0.3">
      <c r="B17" s="181" t="s">
        <v>839</v>
      </c>
      <c r="C17" s="182"/>
      <c r="D17" s="183"/>
      <c r="E17" s="183"/>
      <c r="F17" s="182"/>
      <c r="G17" s="311"/>
      <c r="H17" s="182"/>
      <c r="I17" s="182"/>
      <c r="J17" s="186"/>
      <c r="K17" s="444">
        <f t="shared" si="0"/>
        <v>1</v>
      </c>
      <c r="N17" s="421"/>
      <c r="O17" s="421"/>
      <c r="P17" s="446"/>
    </row>
    <row r="18" spans="2:16" ht="23.4" x14ac:dyDescent="0.3">
      <c r="B18" s="181" t="s">
        <v>840</v>
      </c>
      <c r="C18" s="182"/>
      <c r="D18" s="183"/>
      <c r="E18" s="183"/>
      <c r="F18" s="182"/>
      <c r="G18" s="311"/>
      <c r="H18" s="182"/>
      <c r="I18" s="182"/>
      <c r="J18" s="186"/>
      <c r="K18" s="444">
        <f t="shared" si="0"/>
        <v>1</v>
      </c>
      <c r="N18" s="421"/>
      <c r="O18" s="421"/>
      <c r="P18" s="446"/>
    </row>
    <row r="19" spans="2:16" ht="23.4" x14ac:dyDescent="0.3">
      <c r="B19" s="181" t="s">
        <v>841</v>
      </c>
      <c r="C19" s="182"/>
      <c r="D19" s="183"/>
      <c r="E19" s="183"/>
      <c r="F19" s="182"/>
      <c r="G19" s="311"/>
      <c r="H19" s="182"/>
      <c r="I19" s="182"/>
      <c r="J19" s="186"/>
      <c r="K19" s="444">
        <f t="shared" si="0"/>
        <v>1</v>
      </c>
      <c r="N19" s="421"/>
      <c r="O19" s="421"/>
      <c r="P19" s="446"/>
    </row>
    <row r="20" spans="2:16" ht="23.4" x14ac:dyDescent="0.3">
      <c r="B20" s="181" t="s">
        <v>842</v>
      </c>
      <c r="C20" s="182"/>
      <c r="D20" s="183"/>
      <c r="E20" s="183"/>
      <c r="F20" s="182"/>
      <c r="G20" s="311"/>
      <c r="H20" s="182"/>
      <c r="I20" s="182"/>
      <c r="J20" s="186"/>
      <c r="K20" s="444">
        <f t="shared" si="0"/>
        <v>1</v>
      </c>
      <c r="N20" s="421"/>
      <c r="O20" s="421"/>
      <c r="P20" s="446"/>
    </row>
    <row r="21" spans="2:16" ht="23.4" x14ac:dyDescent="0.3">
      <c r="B21" s="181" t="s">
        <v>843</v>
      </c>
      <c r="C21" s="182"/>
      <c r="D21" s="183"/>
      <c r="E21" s="183"/>
      <c r="F21" s="182"/>
      <c r="G21" s="311"/>
      <c r="H21" s="182"/>
      <c r="I21" s="182"/>
      <c r="J21" s="186"/>
      <c r="K21" s="444">
        <f t="shared" si="0"/>
        <v>1</v>
      </c>
      <c r="N21" s="421"/>
      <c r="O21" s="421"/>
      <c r="P21" s="446"/>
    </row>
    <row r="22" spans="2:16" ht="23.4" x14ac:dyDescent="0.3">
      <c r="B22" s="181" t="s">
        <v>844</v>
      </c>
      <c r="C22" s="182"/>
      <c r="D22" s="183"/>
      <c r="E22" s="183"/>
      <c r="F22" s="182"/>
      <c r="G22" s="311"/>
      <c r="H22" s="182"/>
      <c r="I22" s="182"/>
      <c r="J22" s="186"/>
      <c r="K22" s="444">
        <f t="shared" si="0"/>
        <v>1</v>
      </c>
      <c r="N22" s="421"/>
      <c r="O22" s="421"/>
      <c r="P22" s="446"/>
    </row>
    <row r="23" spans="2:16" ht="23.4" x14ac:dyDescent="0.3">
      <c r="B23" s="181" t="s">
        <v>845</v>
      </c>
      <c r="C23" s="182"/>
      <c r="D23" s="183"/>
      <c r="E23" s="183"/>
      <c r="F23" s="182"/>
      <c r="G23" s="311"/>
      <c r="H23" s="182"/>
      <c r="I23" s="182"/>
      <c r="J23" s="186"/>
      <c r="K23" s="444">
        <f t="shared" si="0"/>
        <v>1</v>
      </c>
      <c r="N23" s="421"/>
      <c r="O23" s="421"/>
      <c r="P23" s="446"/>
    </row>
    <row r="24" spans="2:16" ht="23.4" x14ac:dyDescent="0.3">
      <c r="B24" s="181" t="s">
        <v>900</v>
      </c>
      <c r="C24" s="182"/>
      <c r="D24" s="183"/>
      <c r="E24" s="183"/>
      <c r="F24" s="182"/>
      <c r="G24" s="311"/>
      <c r="H24" s="182"/>
      <c r="I24" s="182"/>
      <c r="J24" s="186"/>
      <c r="K24" s="444">
        <f t="shared" si="0"/>
        <v>1</v>
      </c>
      <c r="N24" s="421"/>
      <c r="O24" s="421"/>
      <c r="P24" s="446"/>
    </row>
    <row r="25" spans="2:16" ht="23.4" x14ac:dyDescent="0.3">
      <c r="B25" s="187" t="s">
        <v>901</v>
      </c>
      <c r="C25" s="182"/>
      <c r="D25" s="188"/>
      <c r="E25" s="188"/>
      <c r="F25" s="190"/>
      <c r="G25" s="312"/>
      <c r="H25" s="190"/>
      <c r="I25" s="190"/>
      <c r="J25" s="191"/>
      <c r="K25" s="444">
        <f t="shared" si="0"/>
        <v>1</v>
      </c>
      <c r="N25" s="421"/>
      <c r="O25" s="421"/>
      <c r="P25" s="446"/>
    </row>
    <row r="26" spans="2:16" x14ac:dyDescent="0.3">
      <c r="B26" s="423" t="s">
        <v>2036</v>
      </c>
      <c r="C26" s="421"/>
      <c r="N26" s="421"/>
      <c r="O26" s="421"/>
    </row>
    <row r="27" spans="2:16" ht="22.5" customHeight="1" x14ac:dyDescent="0.3">
      <c r="N27" s="421"/>
      <c r="O27" s="421"/>
    </row>
    <row r="28" spans="2:16" ht="22.5" customHeight="1" x14ac:dyDescent="0.3">
      <c r="N28" s="421"/>
      <c r="O28" s="421"/>
    </row>
    <row r="29" spans="2:16" ht="22.5" customHeight="1" x14ac:dyDescent="0.35">
      <c r="H29" s="447" t="str">
        <f>IF(C6&lt;&gt;"",(CONCATENATE("    ",B6,"   ",C6)),"")</f>
        <v xml:space="preserve">    s1   Groupe 1</v>
      </c>
      <c r="I29" s="448"/>
      <c r="N29" s="421"/>
      <c r="O29" s="421"/>
    </row>
    <row r="30" spans="2:16" ht="22.5" customHeight="1" x14ac:dyDescent="0.35">
      <c r="H30" s="447" t="str">
        <f t="shared" ref="H30:H48" si="1">IF(C7&lt;&gt;"",(CONCATENATE("    ",B7,"   ",C7)),"")</f>
        <v xml:space="preserve">    s2   Groupe 2</v>
      </c>
      <c r="I30" s="448"/>
      <c r="N30" s="421"/>
      <c r="O30" s="421"/>
    </row>
    <row r="31" spans="2:16" ht="22.5" customHeight="1" x14ac:dyDescent="0.35">
      <c r="H31" s="447" t="str">
        <f t="shared" si="1"/>
        <v/>
      </c>
      <c r="I31" s="448"/>
      <c r="N31" s="421"/>
      <c r="O31" s="421"/>
    </row>
    <row r="32" spans="2:16" ht="22.5" customHeight="1" x14ac:dyDescent="0.35">
      <c r="H32" s="447" t="str">
        <f t="shared" si="1"/>
        <v/>
      </c>
      <c r="I32" s="448"/>
      <c r="N32" s="421"/>
      <c r="O32" s="421"/>
    </row>
    <row r="33" spans="8:15" ht="22.5" customHeight="1" x14ac:dyDescent="0.35">
      <c r="H33" s="447" t="str">
        <f t="shared" si="1"/>
        <v/>
      </c>
      <c r="I33" s="448"/>
      <c r="N33" s="421"/>
      <c r="O33" s="421"/>
    </row>
    <row r="34" spans="8:15" ht="22.5" customHeight="1" x14ac:dyDescent="0.35">
      <c r="H34" s="447" t="str">
        <f t="shared" si="1"/>
        <v/>
      </c>
      <c r="I34" s="448"/>
      <c r="N34" s="421"/>
      <c r="O34" s="421"/>
    </row>
    <row r="35" spans="8:15" ht="22.5" customHeight="1" x14ac:dyDescent="0.35">
      <c r="H35" s="447" t="str">
        <f t="shared" si="1"/>
        <v/>
      </c>
      <c r="I35" s="448"/>
      <c r="N35" s="421"/>
      <c r="O35" s="421"/>
    </row>
    <row r="36" spans="8:15" ht="22.5" customHeight="1" x14ac:dyDescent="0.35">
      <c r="H36" s="447" t="str">
        <f t="shared" si="1"/>
        <v/>
      </c>
      <c r="I36" s="448"/>
      <c r="N36" s="421"/>
      <c r="O36" s="421"/>
    </row>
    <row r="37" spans="8:15" ht="22.5" customHeight="1" x14ac:dyDescent="0.35">
      <c r="H37" s="447" t="str">
        <f t="shared" si="1"/>
        <v/>
      </c>
      <c r="I37" s="448"/>
      <c r="N37" s="421"/>
      <c r="O37" s="421"/>
    </row>
    <row r="38" spans="8:15" ht="22.5" customHeight="1" x14ac:dyDescent="0.35">
      <c r="H38" s="447" t="str">
        <f t="shared" si="1"/>
        <v/>
      </c>
      <c r="I38" s="448"/>
      <c r="N38" s="421"/>
      <c r="O38" s="421"/>
    </row>
    <row r="39" spans="8:15" ht="22.5" customHeight="1" x14ac:dyDescent="0.35">
      <c r="H39" s="447" t="str">
        <f t="shared" si="1"/>
        <v/>
      </c>
      <c r="I39" s="448"/>
      <c r="N39" s="421"/>
      <c r="O39" s="421"/>
    </row>
    <row r="40" spans="8:15" ht="22.5" customHeight="1" x14ac:dyDescent="0.35">
      <c r="H40" s="447" t="str">
        <f t="shared" si="1"/>
        <v/>
      </c>
      <c r="I40" s="448"/>
      <c r="N40" s="421"/>
      <c r="O40" s="421"/>
    </row>
    <row r="41" spans="8:15" ht="22.5" customHeight="1" x14ac:dyDescent="0.35">
      <c r="H41" s="447" t="str">
        <f t="shared" si="1"/>
        <v/>
      </c>
      <c r="I41" s="448"/>
      <c r="N41" s="421"/>
      <c r="O41" s="421"/>
    </row>
    <row r="42" spans="8:15" ht="22.5" customHeight="1" x14ac:dyDescent="0.35">
      <c r="H42" s="447" t="str">
        <f t="shared" si="1"/>
        <v/>
      </c>
      <c r="I42" s="448"/>
      <c r="N42" s="421"/>
      <c r="O42" s="421"/>
    </row>
    <row r="43" spans="8:15" ht="22.5" customHeight="1" x14ac:dyDescent="0.35">
      <c r="H43" s="447" t="str">
        <f t="shared" si="1"/>
        <v/>
      </c>
      <c r="I43" s="448"/>
      <c r="N43" s="421"/>
      <c r="O43" s="421"/>
    </row>
    <row r="44" spans="8:15" ht="22.5" customHeight="1" x14ac:dyDescent="0.35">
      <c r="H44" s="447" t="str">
        <f t="shared" si="1"/>
        <v/>
      </c>
      <c r="I44" s="448"/>
      <c r="N44" s="421"/>
      <c r="O44" s="421"/>
    </row>
    <row r="45" spans="8:15" ht="22.5" customHeight="1" x14ac:dyDescent="0.35">
      <c r="H45" s="447" t="str">
        <f t="shared" si="1"/>
        <v/>
      </c>
      <c r="I45" s="448"/>
      <c r="N45" s="421"/>
      <c r="O45" s="421"/>
    </row>
    <row r="46" spans="8:15" ht="22.5" customHeight="1" x14ac:dyDescent="0.35">
      <c r="H46" s="447" t="str">
        <f t="shared" si="1"/>
        <v/>
      </c>
      <c r="I46" s="448"/>
      <c r="N46" s="421"/>
      <c r="O46" s="421"/>
    </row>
    <row r="47" spans="8:15" ht="22.5" customHeight="1" x14ac:dyDescent="0.35">
      <c r="H47" s="447" t="str">
        <f t="shared" si="1"/>
        <v/>
      </c>
      <c r="I47" s="448"/>
      <c r="N47" s="421"/>
      <c r="O47" s="421"/>
    </row>
    <row r="48" spans="8:15" ht="22.5" customHeight="1" x14ac:dyDescent="0.35">
      <c r="H48" s="447" t="str">
        <f t="shared" si="1"/>
        <v/>
      </c>
      <c r="I48" s="448"/>
      <c r="N48" s="421"/>
      <c r="O48" s="421"/>
    </row>
    <row r="49" spans="1:15" ht="22.5" customHeight="1" x14ac:dyDescent="0.3">
      <c r="N49" s="421"/>
      <c r="O49" s="421"/>
    </row>
    <row r="50" spans="1:15" ht="22.5" customHeight="1" x14ac:dyDescent="0.3">
      <c r="N50" s="421"/>
      <c r="O50" s="421"/>
    </row>
    <row r="51" spans="1:15" ht="0.9" customHeight="1" x14ac:dyDescent="0.3">
      <c r="A51" s="18"/>
      <c r="N51" s="421"/>
      <c r="O51" s="421"/>
    </row>
    <row r="52" spans="1:15" ht="22.5" customHeight="1" x14ac:dyDescent="0.3">
      <c r="B52" s="423"/>
      <c r="C52" s="421"/>
      <c r="N52" s="421"/>
      <c r="O52" s="421"/>
    </row>
    <row r="53" spans="1:15" ht="22.5" customHeight="1" x14ac:dyDescent="0.3">
      <c r="B53" s="449"/>
      <c r="N53" s="421"/>
      <c r="O53" s="421"/>
    </row>
    <row r="54" spans="1:15" ht="22.5" customHeight="1" x14ac:dyDescent="0.3">
      <c r="N54" s="421"/>
      <c r="O54" s="421"/>
    </row>
    <row r="55" spans="1:15" ht="22.5" customHeight="1" x14ac:dyDescent="0.3">
      <c r="N55" s="421"/>
      <c r="O55" s="421"/>
    </row>
    <row r="56" spans="1:15" ht="22.5" customHeight="1" x14ac:dyDescent="0.3">
      <c r="N56" s="421"/>
      <c r="O56" s="421"/>
    </row>
    <row r="57" spans="1:15" ht="22.5" customHeight="1" x14ac:dyDescent="0.3">
      <c r="N57" s="421"/>
      <c r="O57" s="421"/>
    </row>
    <row r="58" spans="1:15" ht="22.5" customHeight="1" x14ac:dyDescent="0.3">
      <c r="N58" s="421"/>
      <c r="O58" s="421"/>
    </row>
    <row r="59" spans="1:15" ht="22.5" customHeight="1" x14ac:dyDescent="0.3">
      <c r="N59" s="421"/>
      <c r="O59" s="421"/>
    </row>
    <row r="60" spans="1:15" ht="22.5" customHeight="1" x14ac:dyDescent="0.3">
      <c r="N60" s="421"/>
      <c r="O60" s="421"/>
    </row>
    <row r="61" spans="1:15" ht="22.5" customHeight="1" x14ac:dyDescent="0.3">
      <c r="N61" s="421"/>
      <c r="O61" s="421"/>
    </row>
    <row r="62" spans="1:15" ht="22.5" customHeight="1" x14ac:dyDescent="0.3">
      <c r="N62" s="421"/>
      <c r="O62" s="421"/>
    </row>
    <row r="63" spans="1:15" ht="22.5" customHeight="1" x14ac:dyDescent="0.3">
      <c r="N63" s="421"/>
      <c r="O63" s="421"/>
    </row>
    <row r="64" spans="1:15" ht="22.5" customHeight="1" x14ac:dyDescent="0.3">
      <c r="N64" s="421"/>
      <c r="O64" s="421"/>
    </row>
    <row r="65" spans="1:15" ht="22.5" customHeight="1" x14ac:dyDescent="0.3">
      <c r="N65" s="421"/>
      <c r="O65" s="421"/>
    </row>
    <row r="66" spans="1:15" ht="22.5" customHeight="1" x14ac:dyDescent="0.3">
      <c r="N66" s="421"/>
      <c r="O66" s="421"/>
    </row>
    <row r="67" spans="1:15" ht="22.5" customHeight="1" x14ac:dyDescent="0.3">
      <c r="N67" s="421"/>
      <c r="O67" s="421"/>
    </row>
    <row r="68" spans="1:15" ht="22.5" customHeight="1" x14ac:dyDescent="0.3">
      <c r="N68" s="421"/>
      <c r="O68" s="421"/>
    </row>
    <row r="69" spans="1:15" ht="22.5" customHeight="1" x14ac:dyDescent="0.3">
      <c r="N69" s="421"/>
      <c r="O69" s="421"/>
    </row>
    <row r="70" spans="1:15" ht="22.5" customHeight="1" x14ac:dyDescent="0.3">
      <c r="N70" s="421"/>
      <c r="O70" s="421"/>
    </row>
    <row r="71" spans="1:15" ht="22.5" customHeight="1" x14ac:dyDescent="0.3">
      <c r="N71" s="421"/>
      <c r="O71" s="421"/>
    </row>
    <row r="72" spans="1:15" ht="22.5" customHeight="1" x14ac:dyDescent="0.3">
      <c r="H72" s="450" t="str">
        <f ca="1">' '!A574</f>
        <v>Copy arrow: ctrl and left mouse button</v>
      </c>
      <c r="N72" s="421"/>
      <c r="O72" s="421"/>
    </row>
    <row r="73" spans="1:15" ht="22.5" customHeight="1" x14ac:dyDescent="0.3">
      <c r="H73" s="435" t="str">
        <f ca="1">' '!A57</f>
        <v>Frequent contacts</v>
      </c>
      <c r="N73" s="421"/>
      <c r="O73" s="421"/>
    </row>
    <row r="74" spans="1:15" ht="22.5" customHeight="1" x14ac:dyDescent="0.3">
      <c r="H74" s="435" t="str">
        <f ca="1">' '!A58</f>
        <v>Regular contacts</v>
      </c>
      <c r="N74" s="421"/>
      <c r="O74" s="421"/>
    </row>
    <row r="75" spans="1:15" ht="22.5" customHeight="1" x14ac:dyDescent="0.3">
      <c r="H75" s="435" t="str">
        <f ca="1">' '!A59</f>
        <v>Rare contacts</v>
      </c>
      <c r="N75" s="421"/>
      <c r="O75" s="421"/>
    </row>
    <row r="76" spans="1:15" ht="22.5" customHeight="1" x14ac:dyDescent="0.3">
      <c r="B76" s="451" t="s">
        <v>2036</v>
      </c>
      <c r="N76" s="421"/>
      <c r="O76" s="421"/>
    </row>
    <row r="77" spans="1:15" ht="0.9" customHeight="1" x14ac:dyDescent="0.3">
      <c r="A77" s="18"/>
      <c r="N77" s="421"/>
      <c r="O77" s="421"/>
    </row>
    <row r="78" spans="1:15" ht="22.5" customHeight="1" x14ac:dyDescent="0.3">
      <c r="N78" s="421"/>
      <c r="O78" s="421"/>
    </row>
    <row r="79" spans="1:15" ht="22.5" customHeight="1" x14ac:dyDescent="0.3">
      <c r="N79" s="421"/>
      <c r="O79" s="421"/>
    </row>
    <row r="80" spans="1:15" ht="22.5" customHeight="1" x14ac:dyDescent="0.3">
      <c r="N80" s="421"/>
      <c r="O80" s="421"/>
    </row>
    <row r="81" spans="14:15" ht="22.5" customHeight="1" x14ac:dyDescent="0.3">
      <c r="N81" s="421"/>
      <c r="O81" s="421"/>
    </row>
    <row r="82" spans="14:15" ht="22.5" customHeight="1" x14ac:dyDescent="0.3">
      <c r="N82" s="421"/>
      <c r="O82" s="421"/>
    </row>
    <row r="83" spans="14:15" ht="22.5" customHeight="1" x14ac:dyDescent="0.3">
      <c r="N83" s="421"/>
      <c r="O83" s="421"/>
    </row>
    <row r="84" spans="14:15" ht="22.5" customHeight="1" x14ac:dyDescent="0.3">
      <c r="N84" s="421"/>
      <c r="O84" s="421"/>
    </row>
    <row r="85" spans="14:15" ht="22.5" customHeight="1" x14ac:dyDescent="0.3">
      <c r="N85" s="421"/>
      <c r="O85" s="421"/>
    </row>
    <row r="86" spans="14:15" ht="22.5" customHeight="1" x14ac:dyDescent="0.3">
      <c r="N86" s="421"/>
      <c r="O86" s="421"/>
    </row>
    <row r="87" spans="14:15" ht="22.5" customHeight="1" x14ac:dyDescent="0.3">
      <c r="N87" s="421"/>
      <c r="O87" s="421"/>
    </row>
    <row r="88" spans="14:15" ht="22.5" customHeight="1" x14ac:dyDescent="0.3">
      <c r="N88" s="421"/>
      <c r="O88" s="421"/>
    </row>
    <row r="89" spans="14:15" ht="22.5" customHeight="1" x14ac:dyDescent="0.3">
      <c r="N89" s="421"/>
      <c r="O89" s="421"/>
    </row>
    <row r="90" spans="14:15" ht="22.5" customHeight="1" x14ac:dyDescent="0.3">
      <c r="N90" s="421"/>
      <c r="O90" s="421"/>
    </row>
    <row r="91" spans="14:15" ht="22.5" customHeight="1" x14ac:dyDescent="0.3">
      <c r="N91" s="421"/>
      <c r="O91" s="421"/>
    </row>
    <row r="92" spans="14:15" ht="22.5" customHeight="1" x14ac:dyDescent="0.3">
      <c r="N92" s="421"/>
      <c r="O92" s="421"/>
    </row>
    <row r="93" spans="14:15" ht="22.5" customHeight="1" x14ac:dyDescent="0.3">
      <c r="N93" s="421"/>
      <c r="O93" s="421"/>
    </row>
    <row r="94" spans="14:15" ht="22.5" customHeight="1" x14ac:dyDescent="0.3">
      <c r="N94" s="421"/>
      <c r="O94" s="421"/>
    </row>
    <row r="95" spans="14:15" ht="22.5" customHeight="1" x14ac:dyDescent="0.3">
      <c r="N95" s="421"/>
      <c r="O95" s="421"/>
    </row>
    <row r="96" spans="14:15" ht="22.5" customHeight="1" x14ac:dyDescent="0.3">
      <c r="N96" s="421"/>
      <c r="O96" s="421"/>
    </row>
    <row r="97" spans="6:15" ht="22.5" customHeight="1" x14ac:dyDescent="0.3">
      <c r="N97" s="421"/>
      <c r="O97" s="421"/>
    </row>
    <row r="99" spans="6:15" x14ac:dyDescent="0.3">
      <c r="N99" s="421"/>
      <c r="O99" s="421"/>
    </row>
    <row r="100" spans="6:15" x14ac:dyDescent="0.3">
      <c r="N100" s="421"/>
      <c r="O100" s="421"/>
    </row>
    <row r="101" spans="6:15" x14ac:dyDescent="0.3">
      <c r="N101" s="421"/>
      <c r="O101" s="421"/>
    </row>
    <row r="102" spans="6:15" x14ac:dyDescent="0.3">
      <c r="N102" s="421"/>
      <c r="O102" s="421"/>
    </row>
    <row r="103" spans="6:15" x14ac:dyDescent="0.3">
      <c r="N103" s="421"/>
    </row>
    <row r="107" spans="6:15" ht="15.6" x14ac:dyDescent="0.3">
      <c r="F107" s="452"/>
      <c r="G107" s="452"/>
    </row>
    <row r="113" spans="4:4" x14ac:dyDescent="0.3">
      <c r="D113" s="445"/>
    </row>
    <row r="114" spans="4:4" x14ac:dyDescent="0.3">
      <c r="D114" s="421"/>
    </row>
    <row r="115" spans="4:4" x14ac:dyDescent="0.3">
      <c r="D115" s="421"/>
    </row>
    <row r="116" spans="4:4" x14ac:dyDescent="0.3">
      <c r="D116" s="421"/>
    </row>
    <row r="117" spans="4:4" x14ac:dyDescent="0.3">
      <c r="D117" s="421"/>
    </row>
    <row r="118" spans="4:4" x14ac:dyDescent="0.3">
      <c r="D118" s="421"/>
    </row>
    <row r="119" spans="4:4" x14ac:dyDescent="0.3">
      <c r="D119" s="421"/>
    </row>
    <row r="120" spans="4:4" x14ac:dyDescent="0.3">
      <c r="D120" s="421"/>
    </row>
    <row r="121" spans="4:4" x14ac:dyDescent="0.3">
      <c r="D121" s="421"/>
    </row>
    <row r="122" spans="4:4" x14ac:dyDescent="0.3">
      <c r="D122" s="421"/>
    </row>
    <row r="123" spans="4:4" x14ac:dyDescent="0.3">
      <c r="D123" s="421"/>
    </row>
    <row r="124" spans="4:4" x14ac:dyDescent="0.3">
      <c r="D124" s="421"/>
    </row>
    <row r="125" spans="4:4" x14ac:dyDescent="0.3">
      <c r="D125" s="421"/>
    </row>
    <row r="126" spans="4:4" x14ac:dyDescent="0.3">
      <c r="D126" s="421"/>
    </row>
    <row r="127" spans="4:4" x14ac:dyDescent="0.3">
      <c r="D127" s="421"/>
    </row>
    <row r="128" spans="4:4" x14ac:dyDescent="0.3">
      <c r="D128" s="421"/>
    </row>
    <row r="129" spans="4:4" x14ac:dyDescent="0.3">
      <c r="D129" s="421"/>
    </row>
    <row r="130" spans="4:4" x14ac:dyDescent="0.3">
      <c r="D130" s="421"/>
    </row>
    <row r="131" spans="4:4" x14ac:dyDescent="0.3">
      <c r="D131" s="421"/>
    </row>
    <row r="132" spans="4:4" x14ac:dyDescent="0.3">
      <c r="D132" s="421"/>
    </row>
  </sheetData>
  <sheetProtection sheet="1" objects="1" scenarios="1" formatCells="0" formatColumns="0" formatRows="0" insertHyperlinks="0" selectLockedCells="1" sort="0" autoFilter="0"/>
  <autoFilter ref="B5:J26" xr:uid="{00000000-0009-0000-0000-000002000000}"/>
  <conditionalFormatting sqref="D6:D25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6:E25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6:J25">
    <cfRule type="expression" dxfId="251" priority="13142">
      <formula>MOD(ROW(A1),2)=0</formula>
    </cfRule>
    <cfRule type="expression" dxfId="250" priority="13143">
      <formula>MOD(ROW(A2),2)=0</formula>
    </cfRule>
  </conditionalFormatting>
  <conditionalFormatting sqref="B6:B25">
    <cfRule type="expression" dxfId="249" priority="1">
      <formula>AND(ISTEXT($C6),ISBLANK($B6))</formula>
    </cfRule>
  </conditionalFormatting>
  <dataValidations count="2">
    <dataValidation type="list" allowBlank="1" showInputMessage="1" showErrorMessage="1" sqref="J6:J25 G6:G25 J82:J97 G54:G97" xr:uid="{00000000-0002-0000-0200-000000000000}">
      <formula1>"1,2,3"</formula1>
    </dataValidation>
    <dataValidation type="list" allowBlank="1" showInputMessage="1" showErrorMessage="1" sqref="D54:E97 D6:E25" xr:uid="{00000000-0002-0000-02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fitToWidth="2" fitToHeight="2" orientation="portrait" r:id="rId1"/>
  <headerFooter>
    <oddFooter>&amp;L&amp;8&amp;K00-048(c) S.Imboden&amp;R&amp;8&amp;K00-048Seite &amp;P von &amp;N</oddFooter>
  </headerFooter>
  <rowBreaks count="1" manualBreakCount="1">
    <brk id="26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A0829B23-5B8B-4F8A-816A-550F28543C9E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G6:G25</xm:sqref>
        </x14:conditionalFormatting>
        <x14:conditionalFormatting xmlns:xm="http://schemas.microsoft.com/office/excel/2006/main">
          <x14:cfRule type="iconSet" priority="5" id="{CD6FA623-1C7E-4BA2-840E-A1C21BB8AA0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J6:J25</xm:sqref>
        </x14:conditionalFormatting>
        <x14:conditionalFormatting xmlns:xm="http://schemas.microsoft.com/office/excel/2006/main">
          <x14:cfRule type="iconSet" priority="12900" id="{A70FB1E5-E744-4550-A1D6-75EA4F1476A6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D99:D5192 D26</xm:sqref>
        </x14:conditionalFormatting>
        <x14:conditionalFormatting xmlns:xm="http://schemas.microsoft.com/office/excel/2006/main">
          <x14:cfRule type="iconSet" priority="12919" id="{ABAC7BF1-8726-4E36-A8AB-BD66F967F19E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D27:D97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theme="4" tint="0.79998168889431442"/>
  </sheetPr>
  <dimension ref="A1:S183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421" customWidth="1"/>
    <col min="2" max="2" width="3.88671875" style="421" customWidth="1"/>
    <col min="3" max="3" width="31.44140625" style="421" customWidth="1"/>
    <col min="4" max="4" width="39.33203125" style="421" customWidth="1"/>
    <col min="5" max="5" width="11.6640625" style="421" bestFit="1" customWidth="1"/>
    <col min="6" max="6" width="7.33203125" style="421" bestFit="1" customWidth="1"/>
    <col min="7" max="7" width="40.6640625" style="421" bestFit="1" customWidth="1"/>
    <col min="8" max="8" width="6.6640625" style="421" customWidth="1"/>
    <col min="9" max="9" width="7.33203125" style="421" hidden="1" customWidth="1"/>
    <col min="10" max="10" width="3" style="421" customWidth="1"/>
    <col min="11" max="18" width="3.44140625" style="421" customWidth="1"/>
    <col min="19" max="19" width="11.44140625" style="421" customWidth="1"/>
    <col min="20" max="16384" width="11.44140625" style="421"/>
  </cols>
  <sheetData>
    <row r="1" spans="1:19" s="2" customFormat="1" ht="42" customHeight="1" x14ac:dyDescent="0.3">
      <c r="A1" s="429"/>
      <c r="B1" s="411" t="str">
        <f ca="1">' '!A84</f>
        <v>P E S T E L   A N A L Y S I S</v>
      </c>
      <c r="C1" s="411"/>
      <c r="D1" s="411"/>
      <c r="E1" s="411"/>
      <c r="F1" s="411"/>
      <c r="G1" s="453"/>
      <c r="H1" s="431"/>
      <c r="I1" s="411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s="2" customFormat="1" ht="0.9" customHeight="1" x14ac:dyDescent="0.3">
      <c r="A2" s="92"/>
      <c r="B2" s="92"/>
      <c r="C2" s="193"/>
      <c r="D2" s="193"/>
      <c r="E2" s="193"/>
      <c r="F2" s="193"/>
      <c r="G2" s="454"/>
      <c r="H2" s="270"/>
      <c r="I2" s="193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4.25" customHeight="1" x14ac:dyDescent="0.3">
      <c r="A3" s="18"/>
      <c r="B3" s="455"/>
    </row>
    <row r="4" spans="1:19" x14ac:dyDescent="0.3">
      <c r="A4" s="418"/>
      <c r="B4" s="456"/>
    </row>
    <row r="5" spans="1:19" x14ac:dyDescent="0.3">
      <c r="B5" s="457"/>
      <c r="C5" s="458" t="str">
        <f ca="1">' '!A85</f>
        <v>Political influence factors</v>
      </c>
      <c r="D5" s="459">
        <f>IF(E27&lt;&gt;0,E27,0.1)</f>
        <v>4</v>
      </c>
    </row>
    <row r="6" spans="1:19" x14ac:dyDescent="0.3">
      <c r="B6" s="457"/>
      <c r="C6" s="458" t="str">
        <f ca="1">' '!A93</f>
        <v>Economic influence factors</v>
      </c>
      <c r="D6" s="459">
        <f>IF(E41&lt;&gt;0,E41,0.1)</f>
        <v>7</v>
      </c>
    </row>
    <row r="7" spans="1:19" x14ac:dyDescent="0.3">
      <c r="B7" s="457"/>
      <c r="C7" s="458" t="str">
        <f ca="1">' '!A94</f>
        <v>Sociological influence factors</v>
      </c>
      <c r="D7" s="459">
        <f>IF(E55&lt;&gt;0,E55,0.1)</f>
        <v>3</v>
      </c>
    </row>
    <row r="8" spans="1:19" x14ac:dyDescent="0.3">
      <c r="B8" s="457"/>
      <c r="C8" s="458" t="str">
        <f ca="1">' '!A95</f>
        <v>Technological influence factors</v>
      </c>
      <c r="D8" s="460">
        <f>IF(E69&lt;&gt;0,E69,0.1)</f>
        <v>1</v>
      </c>
    </row>
    <row r="9" spans="1:19" x14ac:dyDescent="0.3">
      <c r="B9" s="457"/>
      <c r="C9" s="458" t="str">
        <f ca="1">' '!A96</f>
        <v>Ecological influence factors</v>
      </c>
      <c r="D9" s="459">
        <f>IF(E83&lt;&gt;0,E83,0.1)</f>
        <v>3</v>
      </c>
    </row>
    <row r="10" spans="1:19" x14ac:dyDescent="0.3">
      <c r="B10" s="457"/>
      <c r="C10" s="458" t="str">
        <f ca="1">' '!A97</f>
        <v>Legal influence factors</v>
      </c>
      <c r="D10" s="461">
        <f>E97</f>
        <v>4</v>
      </c>
    </row>
    <row r="11" spans="1:19" x14ac:dyDescent="0.3">
      <c r="B11" s="457"/>
    </row>
    <row r="12" spans="1:19" x14ac:dyDescent="0.3">
      <c r="B12" s="457"/>
    </row>
    <row r="13" spans="1:19" x14ac:dyDescent="0.3">
      <c r="B13" s="457"/>
    </row>
    <row r="14" spans="1:19" ht="288.75" customHeight="1" x14ac:dyDescent="0.3"/>
    <row r="15" spans="1:19" ht="21" x14ac:dyDescent="0.4">
      <c r="B15" s="462"/>
      <c r="C15" s="463" t="str">
        <f ca="1">' '!A85</f>
        <v>Political influence factors</v>
      </c>
      <c r="D15" s="464"/>
      <c r="E15" s="464"/>
      <c r="F15" s="464"/>
      <c r="G15" s="464"/>
      <c r="H15" s="464"/>
    </row>
    <row r="16" spans="1:19" s="467" customFormat="1" ht="30" customHeight="1" x14ac:dyDescent="0.3">
      <c r="A16" s="421"/>
      <c r="B16" s="465" t="str">
        <f ca="1">' '!A86</f>
        <v>No.</v>
      </c>
      <c r="C16" s="465" t="str">
        <f ca="1">' '!A87</f>
        <v>Influence factors</v>
      </c>
      <c r="D16" s="465" t="str">
        <f ca="1">' '!A88</f>
        <v>Consequences</v>
      </c>
      <c r="E16" s="466" t="str">
        <f ca="1">' '!A89</f>
        <v>Impact of consequences</v>
      </c>
      <c r="F16" s="466" t="str">
        <f ca="1">' '!A90</f>
        <v>Trend</v>
      </c>
      <c r="G16" s="465" t="str">
        <f ca="1">' '!A91</f>
        <v>Possible measures</v>
      </c>
      <c r="H16" s="466" t="str">
        <f ca="1">' '!A92</f>
        <v>Status</v>
      </c>
      <c r="I16" s="421">
        <f>COUNTIF(H17:H26,1)</f>
        <v>1</v>
      </c>
    </row>
    <row r="17" spans="2:12" ht="23.4" x14ac:dyDescent="0.3">
      <c r="B17" s="468">
        <v>1</v>
      </c>
      <c r="C17" s="20"/>
      <c r="D17" s="20"/>
      <c r="E17" s="21">
        <v>4</v>
      </c>
      <c r="F17" s="22">
        <v>2</v>
      </c>
      <c r="G17" s="20"/>
      <c r="H17" s="207">
        <v>1</v>
      </c>
      <c r="I17" s="421">
        <f>COUNTIF(H17:H26,2)</f>
        <v>0</v>
      </c>
    </row>
    <row r="18" spans="2:12" ht="23.4" x14ac:dyDescent="0.3">
      <c r="B18" s="208">
        <f t="shared" ref="B18:B26" si="0">$B17+1</f>
        <v>2</v>
      </c>
      <c r="C18" s="25"/>
      <c r="D18" s="25"/>
      <c r="E18" s="26"/>
      <c r="F18" s="27"/>
      <c r="G18" s="25"/>
      <c r="H18" s="209"/>
      <c r="I18" s="421">
        <f>COUNTIF(H17:H26,3)</f>
        <v>0</v>
      </c>
    </row>
    <row r="19" spans="2:12" ht="23.4" x14ac:dyDescent="0.3">
      <c r="B19" s="210">
        <f t="shared" si="0"/>
        <v>3</v>
      </c>
      <c r="C19" s="20"/>
      <c r="D19" s="20"/>
      <c r="E19" s="21"/>
      <c r="F19" s="22"/>
      <c r="G19" s="20"/>
      <c r="H19" s="207"/>
    </row>
    <row r="20" spans="2:12" ht="23.4" x14ac:dyDescent="0.3">
      <c r="B20" s="208">
        <f t="shared" si="0"/>
        <v>4</v>
      </c>
      <c r="C20" s="25"/>
      <c r="D20" s="25"/>
      <c r="E20" s="26"/>
      <c r="F20" s="27"/>
      <c r="G20" s="25"/>
      <c r="H20" s="209"/>
    </row>
    <row r="21" spans="2:12" ht="23.4" x14ac:dyDescent="0.3">
      <c r="B21" s="210">
        <f t="shared" si="0"/>
        <v>5</v>
      </c>
      <c r="C21" s="20"/>
      <c r="D21" s="20"/>
      <c r="E21" s="21"/>
      <c r="F21" s="22"/>
      <c r="G21" s="20"/>
      <c r="H21" s="207"/>
    </row>
    <row r="22" spans="2:12" ht="23.4" x14ac:dyDescent="0.3">
      <c r="B22" s="208">
        <f t="shared" si="0"/>
        <v>6</v>
      </c>
      <c r="C22" s="25"/>
      <c r="D22" s="25"/>
      <c r="E22" s="26"/>
      <c r="F22" s="27"/>
      <c r="G22" s="25"/>
      <c r="H22" s="209"/>
    </row>
    <row r="23" spans="2:12" ht="23.4" x14ac:dyDescent="0.3">
      <c r="B23" s="210">
        <f t="shared" si="0"/>
        <v>7</v>
      </c>
      <c r="C23" s="20"/>
      <c r="D23" s="20"/>
      <c r="E23" s="21"/>
      <c r="F23" s="22"/>
      <c r="G23" s="20"/>
      <c r="H23" s="207"/>
    </row>
    <row r="24" spans="2:12" ht="23.4" x14ac:dyDescent="0.3">
      <c r="B24" s="208">
        <f t="shared" si="0"/>
        <v>8</v>
      </c>
      <c r="C24" s="25"/>
      <c r="D24" s="25"/>
      <c r="E24" s="26"/>
      <c r="F24" s="27"/>
      <c r="G24" s="25"/>
      <c r="H24" s="209"/>
    </row>
    <row r="25" spans="2:12" ht="23.4" x14ac:dyDescent="0.3">
      <c r="B25" s="210">
        <f t="shared" si="0"/>
        <v>9</v>
      </c>
      <c r="C25" s="20"/>
      <c r="D25" s="20"/>
      <c r="E25" s="21"/>
      <c r="F25" s="22"/>
      <c r="G25" s="20"/>
      <c r="H25" s="207"/>
    </row>
    <row r="26" spans="2:12" ht="23.4" x14ac:dyDescent="0.3">
      <c r="B26" s="208">
        <f t="shared" si="0"/>
        <v>10</v>
      </c>
      <c r="C26" s="25"/>
      <c r="D26" s="25"/>
      <c r="E26" s="26"/>
      <c r="F26" s="27"/>
      <c r="G26" s="25"/>
      <c r="H26" s="209"/>
    </row>
    <row r="27" spans="2:12" x14ac:dyDescent="0.3">
      <c r="B27" s="469"/>
      <c r="C27" s="467"/>
      <c r="D27" s="470" t="str">
        <f ca="1">' '!$A$122</f>
        <v>Sum</v>
      </c>
      <c r="E27" s="471">
        <f>SUM(E17:E26)</f>
        <v>4</v>
      </c>
      <c r="F27" s="467"/>
      <c r="G27" s="472"/>
      <c r="H27" s="467"/>
      <c r="I27" s="467"/>
    </row>
    <row r="28" spans="2:12" x14ac:dyDescent="0.3">
      <c r="B28" s="467"/>
      <c r="C28" s="467"/>
      <c r="D28" s="467"/>
      <c r="E28" s="467"/>
      <c r="F28" s="467"/>
      <c r="G28" s="467"/>
      <c r="H28" s="467"/>
    </row>
    <row r="29" spans="2:12" ht="21" x14ac:dyDescent="0.3">
      <c r="B29" s="211"/>
      <c r="C29" s="211" t="str">
        <f ca="1">' '!A93</f>
        <v>Economic influence factors</v>
      </c>
      <c r="D29" s="473"/>
      <c r="E29" s="473"/>
      <c r="F29" s="473"/>
      <c r="G29" s="473"/>
      <c r="H29" s="473"/>
    </row>
    <row r="30" spans="2:12" ht="41.4" x14ac:dyDescent="0.3">
      <c r="B30" s="474" t="str">
        <f ca="1">B16</f>
        <v>No.</v>
      </c>
      <c r="C30" s="475" t="str">
        <f ca="1">C16</f>
        <v>Influence factors</v>
      </c>
      <c r="D30" s="475" t="str">
        <f ca="1">D16</f>
        <v>Consequences</v>
      </c>
      <c r="E30" s="476" t="str">
        <f t="shared" ref="E30:H30" ca="1" si="1">E16</f>
        <v>Impact of consequences</v>
      </c>
      <c r="F30" s="476" t="str">
        <f t="shared" ca="1" si="1"/>
        <v>Trend</v>
      </c>
      <c r="G30" s="475" t="str">
        <f t="shared" ca="1" si="1"/>
        <v>Possible measures</v>
      </c>
      <c r="H30" s="477" t="str">
        <f t="shared" ca="1" si="1"/>
        <v>Status</v>
      </c>
      <c r="I30" s="421">
        <f>COUNTIF(H31:H40,1)</f>
        <v>0</v>
      </c>
    </row>
    <row r="31" spans="2:12" ht="23.4" x14ac:dyDescent="0.3">
      <c r="B31" s="212">
        <v>1</v>
      </c>
      <c r="C31" s="213"/>
      <c r="D31" s="213"/>
      <c r="E31" s="214">
        <v>4</v>
      </c>
      <c r="F31" s="215">
        <v>1</v>
      </c>
      <c r="G31" s="213"/>
      <c r="H31" s="216">
        <v>3</v>
      </c>
      <c r="I31" s="421">
        <f>COUNTIF(H31:H40,2)</f>
        <v>1</v>
      </c>
    </row>
    <row r="32" spans="2:12" ht="23.4" x14ac:dyDescent="0.3">
      <c r="B32" s="217">
        <f t="shared" ref="B32:B40" si="2">$B31+1</f>
        <v>2</v>
      </c>
      <c r="C32" s="218"/>
      <c r="D32" s="218"/>
      <c r="E32" s="219">
        <v>3</v>
      </c>
      <c r="F32" s="220"/>
      <c r="G32" s="218"/>
      <c r="H32" s="221">
        <v>2</v>
      </c>
      <c r="I32" s="421">
        <f>COUNTIF(H31:H40,3)</f>
        <v>1</v>
      </c>
      <c r="K32" s="452"/>
      <c r="L32" s="478"/>
    </row>
    <row r="33" spans="2:9" ht="23.4" x14ac:dyDescent="0.3">
      <c r="B33" s="212">
        <f t="shared" si="2"/>
        <v>3</v>
      </c>
      <c r="C33" s="213"/>
      <c r="D33" s="213"/>
      <c r="E33" s="214"/>
      <c r="F33" s="215"/>
      <c r="G33" s="213"/>
      <c r="H33" s="216"/>
    </row>
    <row r="34" spans="2:9" ht="23.4" x14ac:dyDescent="0.3">
      <c r="B34" s="217">
        <f t="shared" si="2"/>
        <v>4</v>
      </c>
      <c r="C34" s="218"/>
      <c r="D34" s="218"/>
      <c r="E34" s="219"/>
      <c r="F34" s="220"/>
      <c r="G34" s="218"/>
      <c r="H34" s="221"/>
    </row>
    <row r="35" spans="2:9" ht="23.4" x14ac:dyDescent="0.3">
      <c r="B35" s="212">
        <f t="shared" si="2"/>
        <v>5</v>
      </c>
      <c r="C35" s="213"/>
      <c r="D35" s="213"/>
      <c r="E35" s="214"/>
      <c r="F35" s="215"/>
      <c r="G35" s="213"/>
      <c r="H35" s="216"/>
    </row>
    <row r="36" spans="2:9" ht="23.4" x14ac:dyDescent="0.3">
      <c r="B36" s="217">
        <f t="shared" si="2"/>
        <v>6</v>
      </c>
      <c r="C36" s="218"/>
      <c r="D36" s="218"/>
      <c r="E36" s="219"/>
      <c r="F36" s="220"/>
      <c r="G36" s="218"/>
      <c r="H36" s="221"/>
    </row>
    <row r="37" spans="2:9" ht="23.4" x14ac:dyDescent="0.3">
      <c r="B37" s="212">
        <f t="shared" si="2"/>
        <v>7</v>
      </c>
      <c r="C37" s="213"/>
      <c r="D37" s="213"/>
      <c r="E37" s="214"/>
      <c r="F37" s="215"/>
      <c r="G37" s="213"/>
      <c r="H37" s="216"/>
    </row>
    <row r="38" spans="2:9" ht="23.4" x14ac:dyDescent="0.3">
      <c r="B38" s="217">
        <f t="shared" si="2"/>
        <v>8</v>
      </c>
      <c r="C38" s="218"/>
      <c r="D38" s="218"/>
      <c r="E38" s="219"/>
      <c r="F38" s="220"/>
      <c r="G38" s="218"/>
      <c r="H38" s="221"/>
    </row>
    <row r="39" spans="2:9" ht="23.4" x14ac:dyDescent="0.3">
      <c r="B39" s="212">
        <f t="shared" si="2"/>
        <v>9</v>
      </c>
      <c r="C39" s="213"/>
      <c r="D39" s="213"/>
      <c r="E39" s="214"/>
      <c r="F39" s="215"/>
      <c r="G39" s="213"/>
      <c r="H39" s="216"/>
    </row>
    <row r="40" spans="2:9" ht="23.4" x14ac:dyDescent="0.3">
      <c r="B40" s="222">
        <f t="shared" si="2"/>
        <v>10</v>
      </c>
      <c r="C40" s="87"/>
      <c r="D40" s="87"/>
      <c r="E40" s="223"/>
      <c r="F40" s="224"/>
      <c r="G40" s="87"/>
      <c r="H40" s="225"/>
    </row>
    <row r="41" spans="2:9" x14ac:dyDescent="0.3">
      <c r="B41" s="469"/>
      <c r="C41" s="467"/>
      <c r="D41" s="470" t="str">
        <f ca="1">' '!$A$122</f>
        <v>Sum</v>
      </c>
      <c r="E41" s="471">
        <f>SUM(E31:E40)</f>
        <v>7</v>
      </c>
      <c r="F41" s="467"/>
      <c r="G41" s="467"/>
      <c r="H41" s="467"/>
      <c r="I41" s="467"/>
    </row>
    <row r="42" spans="2:9" x14ac:dyDescent="0.3">
      <c r="B42" s="467"/>
      <c r="C42" s="467"/>
      <c r="D42" s="467"/>
      <c r="E42" s="467"/>
      <c r="F42" s="467"/>
      <c r="G42" s="467"/>
      <c r="H42" s="467"/>
    </row>
    <row r="43" spans="2:9" ht="21" x14ac:dyDescent="0.3">
      <c r="B43" s="226"/>
      <c r="C43" s="226" t="str">
        <f ca="1">' '!A94</f>
        <v>Sociological influence factors</v>
      </c>
      <c r="D43" s="479"/>
      <c r="E43" s="479"/>
      <c r="F43" s="479"/>
      <c r="G43" s="479"/>
      <c r="H43" s="479"/>
    </row>
    <row r="44" spans="2:9" ht="41.4" x14ac:dyDescent="0.3">
      <c r="B44" s="480" t="str">
        <f ca="1">B16</f>
        <v>No.</v>
      </c>
      <c r="C44" s="481" t="str">
        <f ca="1">C16</f>
        <v>Influence factors</v>
      </c>
      <c r="D44" s="481" t="str">
        <f ca="1">D16</f>
        <v>Consequences</v>
      </c>
      <c r="E44" s="482" t="str">
        <f t="shared" ref="E44:H44" ca="1" si="3">E16</f>
        <v>Impact of consequences</v>
      </c>
      <c r="F44" s="482" t="str">
        <f t="shared" ca="1" si="3"/>
        <v>Trend</v>
      </c>
      <c r="G44" s="481" t="str">
        <f t="shared" ca="1" si="3"/>
        <v>Possible measures</v>
      </c>
      <c r="H44" s="483" t="str">
        <f t="shared" ca="1" si="3"/>
        <v>Status</v>
      </c>
      <c r="I44" s="421">
        <f>COUNTIF(H45:H54,1)</f>
        <v>1</v>
      </c>
    </row>
    <row r="45" spans="2:9" ht="23.4" x14ac:dyDescent="0.3">
      <c r="B45" s="227">
        <v>1</v>
      </c>
      <c r="C45" s="228"/>
      <c r="D45" s="228"/>
      <c r="E45" s="229">
        <v>3</v>
      </c>
      <c r="F45" s="230">
        <v>1</v>
      </c>
      <c r="G45" s="228"/>
      <c r="H45" s="231">
        <v>1</v>
      </c>
      <c r="I45" s="421">
        <f>COUNTIF(H45:H54,2)</f>
        <v>0</v>
      </c>
    </row>
    <row r="46" spans="2:9" ht="23.4" x14ac:dyDescent="0.3">
      <c r="B46" s="232">
        <f t="shared" ref="B46:B54" si="4">$B45+1</f>
        <v>2</v>
      </c>
      <c r="C46" s="233"/>
      <c r="D46" s="233"/>
      <c r="E46" s="234"/>
      <c r="F46" s="235"/>
      <c r="G46" s="233"/>
      <c r="H46" s="236"/>
      <c r="I46" s="421">
        <f>COUNTIF(H45:H54,3)</f>
        <v>0</v>
      </c>
    </row>
    <row r="47" spans="2:9" ht="23.4" x14ac:dyDescent="0.3">
      <c r="B47" s="227">
        <f t="shared" si="4"/>
        <v>3</v>
      </c>
      <c r="C47" s="228"/>
      <c r="D47" s="228"/>
      <c r="E47" s="229"/>
      <c r="F47" s="230"/>
      <c r="G47" s="228"/>
      <c r="H47" s="231"/>
    </row>
    <row r="48" spans="2:9" ht="23.4" x14ac:dyDescent="0.3">
      <c r="B48" s="232">
        <f t="shared" si="4"/>
        <v>4</v>
      </c>
      <c r="C48" s="233"/>
      <c r="D48" s="233"/>
      <c r="E48" s="234"/>
      <c r="F48" s="235"/>
      <c r="G48" s="233"/>
      <c r="H48" s="236"/>
    </row>
    <row r="49" spans="1:9" ht="23.4" x14ac:dyDescent="0.3">
      <c r="B49" s="227">
        <f t="shared" si="4"/>
        <v>5</v>
      </c>
      <c r="C49" s="228"/>
      <c r="D49" s="228"/>
      <c r="E49" s="229"/>
      <c r="F49" s="230"/>
      <c r="G49" s="228"/>
      <c r="H49" s="231"/>
    </row>
    <row r="50" spans="1:9" ht="23.4" x14ac:dyDescent="0.3">
      <c r="B50" s="232">
        <f t="shared" si="4"/>
        <v>6</v>
      </c>
      <c r="C50" s="233"/>
      <c r="D50" s="233"/>
      <c r="E50" s="234"/>
      <c r="F50" s="235"/>
      <c r="G50" s="233"/>
      <c r="H50" s="236"/>
    </row>
    <row r="51" spans="1:9" ht="23.4" x14ac:dyDescent="0.3">
      <c r="B51" s="227">
        <f t="shared" si="4"/>
        <v>7</v>
      </c>
      <c r="C51" s="228"/>
      <c r="D51" s="228"/>
      <c r="E51" s="229"/>
      <c r="F51" s="230"/>
      <c r="G51" s="228"/>
      <c r="H51" s="231"/>
    </row>
    <row r="52" spans="1:9" ht="23.4" x14ac:dyDescent="0.3">
      <c r="B52" s="232">
        <f t="shared" si="4"/>
        <v>8</v>
      </c>
      <c r="C52" s="233"/>
      <c r="D52" s="233"/>
      <c r="E52" s="234"/>
      <c r="F52" s="235"/>
      <c r="G52" s="233"/>
      <c r="H52" s="236"/>
    </row>
    <row r="53" spans="1:9" ht="23.4" x14ac:dyDescent="0.3">
      <c r="B53" s="227">
        <f t="shared" si="4"/>
        <v>9</v>
      </c>
      <c r="C53" s="228"/>
      <c r="D53" s="228"/>
      <c r="E53" s="229"/>
      <c r="F53" s="230"/>
      <c r="G53" s="228"/>
      <c r="H53" s="231"/>
    </row>
    <row r="54" spans="1:9" ht="23.4" x14ac:dyDescent="0.3">
      <c r="B54" s="237">
        <f t="shared" si="4"/>
        <v>10</v>
      </c>
      <c r="C54" s="238"/>
      <c r="D54" s="238"/>
      <c r="E54" s="239"/>
      <c r="F54" s="240"/>
      <c r="G54" s="238"/>
      <c r="H54" s="241"/>
    </row>
    <row r="55" spans="1:9" x14ac:dyDescent="0.3">
      <c r="B55" s="469"/>
      <c r="C55" s="467"/>
      <c r="D55" s="470" t="str">
        <f ca="1">' '!$A$122</f>
        <v>Sum</v>
      </c>
      <c r="E55" s="471">
        <f>SUM(E45:E54)</f>
        <v>3</v>
      </c>
      <c r="F55" s="467"/>
      <c r="G55" s="467"/>
      <c r="H55" s="467"/>
      <c r="I55" s="467"/>
    </row>
    <row r="56" spans="1:9" x14ac:dyDescent="0.3">
      <c r="B56" s="467"/>
      <c r="C56" s="467"/>
      <c r="D56" s="467"/>
      <c r="E56" s="467"/>
      <c r="F56" s="467"/>
      <c r="G56" s="467"/>
      <c r="H56" s="467"/>
    </row>
    <row r="57" spans="1:9" ht="21" x14ac:dyDescent="0.3">
      <c r="B57" s="242"/>
      <c r="C57" s="242" t="str">
        <f ca="1">' '!A95</f>
        <v>Technological influence factors</v>
      </c>
      <c r="D57" s="484"/>
      <c r="E57" s="484"/>
      <c r="F57" s="484"/>
      <c r="G57" s="484"/>
      <c r="H57" s="484"/>
    </row>
    <row r="58" spans="1:9" s="489" customFormat="1" ht="41.4" x14ac:dyDescent="0.3">
      <c r="A58" s="421"/>
      <c r="B58" s="485" t="str">
        <f ca="1">B16</f>
        <v>No.</v>
      </c>
      <c r="C58" s="486" t="str">
        <f ca="1">C16</f>
        <v>Influence factors</v>
      </c>
      <c r="D58" s="486" t="str">
        <f ca="1">D16</f>
        <v>Consequences</v>
      </c>
      <c r="E58" s="487" t="str">
        <f t="shared" ref="E58:H58" ca="1" si="5">E16</f>
        <v>Impact of consequences</v>
      </c>
      <c r="F58" s="487" t="str">
        <f t="shared" ca="1" si="5"/>
        <v>Trend</v>
      </c>
      <c r="G58" s="486" t="str">
        <f t="shared" ca="1" si="5"/>
        <v>Possible measures</v>
      </c>
      <c r="H58" s="488" t="str">
        <f t="shared" ca="1" si="5"/>
        <v>Status</v>
      </c>
      <c r="I58" s="421">
        <f ca="1">COUNTIF(H57:H68,1)</f>
        <v>1</v>
      </c>
    </row>
    <row r="59" spans="1:9" ht="23.4" x14ac:dyDescent="0.3">
      <c r="B59" s="243">
        <v>1</v>
      </c>
      <c r="C59" s="81"/>
      <c r="D59" s="81"/>
      <c r="E59" s="244">
        <v>1</v>
      </c>
      <c r="F59" s="245">
        <v>1</v>
      </c>
      <c r="G59" s="81"/>
      <c r="H59" s="246">
        <v>1</v>
      </c>
      <c r="I59" s="421">
        <f ca="1">COUNTIF(H57:H68,2)</f>
        <v>0</v>
      </c>
    </row>
    <row r="60" spans="1:9" ht="23.4" x14ac:dyDescent="0.3">
      <c r="B60" s="247">
        <f t="shared" ref="B60:B68" si="6">$B59+1</f>
        <v>2</v>
      </c>
      <c r="C60" s="66"/>
      <c r="D60" s="66"/>
      <c r="E60" s="248"/>
      <c r="F60" s="249"/>
      <c r="G60" s="66"/>
      <c r="H60" s="250"/>
      <c r="I60" s="421">
        <f ca="1">COUNTIF(H57:H68,3)</f>
        <v>0</v>
      </c>
    </row>
    <row r="61" spans="1:9" ht="23.4" x14ac:dyDescent="0.3">
      <c r="B61" s="243">
        <f t="shared" si="6"/>
        <v>3</v>
      </c>
      <c r="C61" s="81"/>
      <c r="D61" s="81"/>
      <c r="E61" s="244"/>
      <c r="F61" s="245"/>
      <c r="G61" s="81"/>
      <c r="H61" s="246"/>
    </row>
    <row r="62" spans="1:9" ht="23.4" x14ac:dyDescent="0.3">
      <c r="B62" s="247">
        <f t="shared" si="6"/>
        <v>4</v>
      </c>
      <c r="C62" s="66"/>
      <c r="D62" s="66"/>
      <c r="E62" s="248"/>
      <c r="F62" s="249"/>
      <c r="G62" s="66"/>
      <c r="H62" s="250"/>
    </row>
    <row r="63" spans="1:9" ht="23.4" x14ac:dyDescent="0.3">
      <c r="B63" s="243">
        <f t="shared" si="6"/>
        <v>5</v>
      </c>
      <c r="C63" s="81"/>
      <c r="D63" s="81"/>
      <c r="E63" s="244"/>
      <c r="F63" s="245"/>
      <c r="G63" s="81"/>
      <c r="H63" s="246"/>
    </row>
    <row r="64" spans="1:9" ht="23.4" x14ac:dyDescent="0.3">
      <c r="B64" s="247">
        <f t="shared" si="6"/>
        <v>6</v>
      </c>
      <c r="C64" s="66"/>
      <c r="D64" s="66"/>
      <c r="E64" s="248"/>
      <c r="F64" s="249"/>
      <c r="G64" s="66"/>
      <c r="H64" s="250"/>
    </row>
    <row r="65" spans="1:9" ht="23.4" x14ac:dyDescent="0.3">
      <c r="B65" s="243">
        <f t="shared" si="6"/>
        <v>7</v>
      </c>
      <c r="C65" s="81"/>
      <c r="D65" s="81"/>
      <c r="E65" s="244"/>
      <c r="F65" s="245"/>
      <c r="G65" s="81"/>
      <c r="H65" s="246"/>
    </row>
    <row r="66" spans="1:9" ht="23.4" x14ac:dyDescent="0.3">
      <c r="B66" s="247">
        <f t="shared" si="6"/>
        <v>8</v>
      </c>
      <c r="C66" s="66"/>
      <c r="D66" s="66"/>
      <c r="E66" s="248"/>
      <c r="F66" s="249"/>
      <c r="G66" s="66"/>
      <c r="H66" s="250"/>
    </row>
    <row r="67" spans="1:9" ht="23.4" x14ac:dyDescent="0.3">
      <c r="B67" s="243">
        <f t="shared" si="6"/>
        <v>9</v>
      </c>
      <c r="C67" s="81"/>
      <c r="D67" s="81"/>
      <c r="E67" s="244"/>
      <c r="F67" s="245"/>
      <c r="G67" s="81"/>
      <c r="H67" s="246"/>
    </row>
    <row r="68" spans="1:9" ht="23.4" x14ac:dyDescent="0.3">
      <c r="B68" s="251">
        <f t="shared" si="6"/>
        <v>10</v>
      </c>
      <c r="C68" s="252"/>
      <c r="D68" s="252"/>
      <c r="E68" s="253"/>
      <c r="F68" s="254"/>
      <c r="G68" s="252"/>
      <c r="H68" s="255"/>
    </row>
    <row r="69" spans="1:9" x14ac:dyDescent="0.3">
      <c r="B69" s="469"/>
      <c r="C69" s="467"/>
      <c r="D69" s="470" t="str">
        <f ca="1">' '!$A$122</f>
        <v>Sum</v>
      </c>
      <c r="E69" s="471">
        <f>SUM(E59:E68)</f>
        <v>1</v>
      </c>
      <c r="F69" s="467"/>
      <c r="G69" s="467"/>
      <c r="H69" s="467"/>
      <c r="I69" s="467"/>
    </row>
    <row r="70" spans="1:9" x14ac:dyDescent="0.3">
      <c r="B70" s="467"/>
      <c r="C70" s="467"/>
      <c r="D70" s="467"/>
      <c r="E70" s="467"/>
      <c r="F70" s="467"/>
      <c r="G70" s="467"/>
      <c r="H70" s="467"/>
    </row>
    <row r="71" spans="1:9" ht="21" x14ac:dyDescent="0.3">
      <c r="B71" s="256"/>
      <c r="C71" s="256" t="str">
        <f ca="1">' '!A96</f>
        <v>Ecological influence factors</v>
      </c>
      <c r="D71" s="490"/>
      <c r="E71" s="490"/>
      <c r="F71" s="490"/>
      <c r="G71" s="490"/>
      <c r="H71" s="490"/>
    </row>
    <row r="72" spans="1:9" s="489" customFormat="1" ht="41.4" x14ac:dyDescent="0.3">
      <c r="A72" s="421"/>
      <c r="B72" s="491" t="str">
        <f ca="1">B16</f>
        <v>No.</v>
      </c>
      <c r="C72" s="492" t="str">
        <f ca="1">C16</f>
        <v>Influence factors</v>
      </c>
      <c r="D72" s="492" t="str">
        <f ca="1">D16</f>
        <v>Consequences</v>
      </c>
      <c r="E72" s="493" t="str">
        <f t="shared" ref="E72:H72" ca="1" si="7">E16</f>
        <v>Impact of consequences</v>
      </c>
      <c r="F72" s="493" t="str">
        <f t="shared" ca="1" si="7"/>
        <v>Trend</v>
      </c>
      <c r="G72" s="492" t="str">
        <f t="shared" ca="1" si="7"/>
        <v>Possible measures</v>
      </c>
      <c r="H72" s="494" t="str">
        <f t="shared" ca="1" si="7"/>
        <v>Status</v>
      </c>
      <c r="I72" s="421">
        <f>COUNTIF(H73:H82,1)</f>
        <v>2</v>
      </c>
    </row>
    <row r="73" spans="1:9" ht="23.4" x14ac:dyDescent="0.3">
      <c r="B73" s="257">
        <v>1</v>
      </c>
      <c r="C73" s="74"/>
      <c r="D73" s="74"/>
      <c r="E73" s="258">
        <v>3</v>
      </c>
      <c r="F73" s="259">
        <v>1</v>
      </c>
      <c r="G73" s="74"/>
      <c r="H73" s="260">
        <v>1</v>
      </c>
      <c r="I73" s="421">
        <f>COUNTIF(H73:H82,2)</f>
        <v>0</v>
      </c>
    </row>
    <row r="74" spans="1:9" ht="23.4" x14ac:dyDescent="0.3">
      <c r="B74" s="261">
        <f t="shared" ref="B74:B82" si="8">$B73+1</f>
        <v>2</v>
      </c>
      <c r="C74" s="70"/>
      <c r="D74" s="70"/>
      <c r="E74" s="262"/>
      <c r="F74" s="263"/>
      <c r="G74" s="70"/>
      <c r="H74" s="264">
        <v>1</v>
      </c>
      <c r="I74" s="421">
        <f>COUNTIF(H73:H82,3)</f>
        <v>0</v>
      </c>
    </row>
    <row r="75" spans="1:9" ht="23.4" x14ac:dyDescent="0.3">
      <c r="B75" s="257">
        <f t="shared" si="8"/>
        <v>3</v>
      </c>
      <c r="C75" s="74"/>
      <c r="D75" s="74"/>
      <c r="E75" s="258"/>
      <c r="F75" s="259"/>
      <c r="G75" s="74"/>
      <c r="H75" s="260"/>
    </row>
    <row r="76" spans="1:9" ht="23.4" x14ac:dyDescent="0.3">
      <c r="B76" s="261">
        <f t="shared" si="8"/>
        <v>4</v>
      </c>
      <c r="C76" s="70"/>
      <c r="D76" s="70"/>
      <c r="E76" s="262"/>
      <c r="F76" s="263"/>
      <c r="G76" s="70"/>
      <c r="H76" s="264"/>
    </row>
    <row r="77" spans="1:9" ht="23.4" x14ac:dyDescent="0.3">
      <c r="B77" s="257">
        <f t="shared" si="8"/>
        <v>5</v>
      </c>
      <c r="C77" s="74"/>
      <c r="D77" s="74"/>
      <c r="E77" s="258"/>
      <c r="F77" s="259"/>
      <c r="G77" s="74"/>
      <c r="H77" s="260"/>
    </row>
    <row r="78" spans="1:9" ht="23.4" x14ac:dyDescent="0.3">
      <c r="B78" s="261">
        <f t="shared" si="8"/>
        <v>6</v>
      </c>
      <c r="C78" s="70"/>
      <c r="D78" s="70"/>
      <c r="E78" s="262"/>
      <c r="F78" s="263"/>
      <c r="G78" s="70"/>
      <c r="H78" s="264"/>
    </row>
    <row r="79" spans="1:9" ht="23.4" x14ac:dyDescent="0.3">
      <c r="B79" s="257">
        <f t="shared" si="8"/>
        <v>7</v>
      </c>
      <c r="C79" s="74"/>
      <c r="D79" s="74"/>
      <c r="E79" s="258"/>
      <c r="F79" s="259"/>
      <c r="G79" s="74"/>
      <c r="H79" s="260"/>
    </row>
    <row r="80" spans="1:9" ht="23.4" x14ac:dyDescent="0.3">
      <c r="B80" s="261">
        <f t="shared" si="8"/>
        <v>8</v>
      </c>
      <c r="C80" s="70"/>
      <c r="D80" s="70"/>
      <c r="E80" s="262"/>
      <c r="F80" s="263"/>
      <c r="G80" s="70"/>
      <c r="H80" s="264"/>
    </row>
    <row r="81" spans="1:9" ht="23.4" x14ac:dyDescent="0.3">
      <c r="B81" s="257">
        <f t="shared" si="8"/>
        <v>9</v>
      </c>
      <c r="C81" s="74"/>
      <c r="D81" s="74"/>
      <c r="E81" s="258"/>
      <c r="F81" s="259"/>
      <c r="G81" s="74"/>
      <c r="H81" s="260"/>
    </row>
    <row r="82" spans="1:9" ht="23.4" x14ac:dyDescent="0.3">
      <c r="B82" s="265">
        <f t="shared" si="8"/>
        <v>10</v>
      </c>
      <c r="C82" s="266"/>
      <c r="D82" s="266"/>
      <c r="E82" s="262"/>
      <c r="F82" s="268"/>
      <c r="G82" s="266"/>
      <c r="H82" s="269"/>
    </row>
    <row r="83" spans="1:9" x14ac:dyDescent="0.3">
      <c r="B83" s="469"/>
      <c r="C83" s="467"/>
      <c r="D83" s="470" t="str">
        <f ca="1">' '!$A$122</f>
        <v>Sum</v>
      </c>
      <c r="E83" s="471">
        <f>SUM(E73:E82)</f>
        <v>3</v>
      </c>
      <c r="F83" s="467"/>
      <c r="G83" s="467"/>
      <c r="H83" s="467"/>
      <c r="I83" s="467"/>
    </row>
    <row r="84" spans="1:9" x14ac:dyDescent="0.3">
      <c r="B84" s="467"/>
      <c r="C84" s="467"/>
      <c r="D84" s="467"/>
      <c r="E84" s="467"/>
      <c r="F84" s="467"/>
      <c r="G84" s="467"/>
      <c r="H84" s="467"/>
    </row>
    <row r="85" spans="1:9" ht="21" x14ac:dyDescent="0.3">
      <c r="B85" s="271"/>
      <c r="C85" s="271" t="str">
        <f ca="1">' '!A97</f>
        <v>Legal influence factors</v>
      </c>
      <c r="D85" s="495"/>
      <c r="E85" s="495"/>
      <c r="F85" s="495"/>
      <c r="G85" s="495"/>
      <c r="H85" s="495"/>
    </row>
    <row r="86" spans="1:9" s="489" customFormat="1" ht="41.4" x14ac:dyDescent="0.3">
      <c r="A86" s="421"/>
      <c r="B86" s="496" t="str">
        <f ca="1">B16</f>
        <v>No.</v>
      </c>
      <c r="C86" s="497" t="str">
        <f ca="1">C16</f>
        <v>Influence factors</v>
      </c>
      <c r="D86" s="497" t="str">
        <f ca="1">D16</f>
        <v>Consequences</v>
      </c>
      <c r="E86" s="498" t="str">
        <f t="shared" ref="E86:H86" ca="1" si="9">E16</f>
        <v>Impact of consequences</v>
      </c>
      <c r="F86" s="498" t="str">
        <f t="shared" ca="1" si="9"/>
        <v>Trend</v>
      </c>
      <c r="G86" s="497" t="str">
        <f t="shared" ca="1" si="9"/>
        <v>Possible measures</v>
      </c>
      <c r="H86" s="499" t="str">
        <f t="shared" ca="1" si="9"/>
        <v>Status</v>
      </c>
      <c r="I86" s="421">
        <f>COUNTIF(H87:H96,1)</f>
        <v>0</v>
      </c>
    </row>
    <row r="87" spans="1:9" ht="23.4" x14ac:dyDescent="0.3">
      <c r="B87" s="272">
        <v>1</v>
      </c>
      <c r="C87" s="273"/>
      <c r="D87" s="273"/>
      <c r="E87" s="274">
        <v>4</v>
      </c>
      <c r="F87" s="275">
        <v>1</v>
      </c>
      <c r="G87" s="273"/>
      <c r="H87" s="276">
        <v>3</v>
      </c>
      <c r="I87" s="421">
        <f>COUNTIF(H87:H96,2)</f>
        <v>0</v>
      </c>
    </row>
    <row r="88" spans="1:9" ht="23.4" x14ac:dyDescent="0.3">
      <c r="B88" s="277">
        <f t="shared" ref="B88:B96" si="10">$B87+1</f>
        <v>2</v>
      </c>
      <c r="C88" s="53"/>
      <c r="D88" s="53"/>
      <c r="E88" s="278"/>
      <c r="F88" s="279"/>
      <c r="G88" s="53"/>
      <c r="H88" s="280">
        <v>3</v>
      </c>
      <c r="I88" s="421">
        <f>COUNTIF(H87:H96,3)</f>
        <v>2</v>
      </c>
    </row>
    <row r="89" spans="1:9" ht="23.4" x14ac:dyDescent="0.3">
      <c r="B89" s="281">
        <f t="shared" si="10"/>
        <v>3</v>
      </c>
      <c r="C89" s="51"/>
      <c r="D89" s="51"/>
      <c r="E89" s="282"/>
      <c r="F89" s="283"/>
      <c r="G89" s="51"/>
      <c r="H89" s="284"/>
    </row>
    <row r="90" spans="1:9" ht="23.4" x14ac:dyDescent="0.3">
      <c r="B90" s="277">
        <f t="shared" si="10"/>
        <v>4</v>
      </c>
      <c r="C90" s="53"/>
      <c r="D90" s="53"/>
      <c r="E90" s="278"/>
      <c r="F90" s="279"/>
      <c r="G90" s="53"/>
      <c r="H90" s="280"/>
    </row>
    <row r="91" spans="1:9" ht="23.4" x14ac:dyDescent="0.3">
      <c r="B91" s="281">
        <f t="shared" si="10"/>
        <v>5</v>
      </c>
      <c r="C91" s="51"/>
      <c r="D91" s="51"/>
      <c r="E91" s="282"/>
      <c r="F91" s="283"/>
      <c r="G91" s="51"/>
      <c r="H91" s="284"/>
    </row>
    <row r="92" spans="1:9" ht="23.4" x14ac:dyDescent="0.3">
      <c r="B92" s="277">
        <f t="shared" si="10"/>
        <v>6</v>
      </c>
      <c r="C92" s="53"/>
      <c r="D92" s="53"/>
      <c r="E92" s="278"/>
      <c r="F92" s="279"/>
      <c r="G92" s="53"/>
      <c r="H92" s="280"/>
    </row>
    <row r="93" spans="1:9" ht="23.4" x14ac:dyDescent="0.3">
      <c r="B93" s="281">
        <f t="shared" si="10"/>
        <v>7</v>
      </c>
      <c r="C93" s="51"/>
      <c r="D93" s="51"/>
      <c r="E93" s="282"/>
      <c r="F93" s="283"/>
      <c r="G93" s="51"/>
      <c r="H93" s="284"/>
    </row>
    <row r="94" spans="1:9" ht="23.4" x14ac:dyDescent="0.3">
      <c r="B94" s="277">
        <f t="shared" si="10"/>
        <v>8</v>
      </c>
      <c r="C94" s="53"/>
      <c r="D94" s="53"/>
      <c r="E94" s="278"/>
      <c r="F94" s="279"/>
      <c r="G94" s="53"/>
      <c r="H94" s="280"/>
    </row>
    <row r="95" spans="1:9" ht="23.4" x14ac:dyDescent="0.3">
      <c r="B95" s="281">
        <f t="shared" si="10"/>
        <v>9</v>
      </c>
      <c r="C95" s="51"/>
      <c r="D95" s="51"/>
      <c r="E95" s="282"/>
      <c r="F95" s="283"/>
      <c r="G95" s="51"/>
      <c r="H95" s="284"/>
    </row>
    <row r="96" spans="1:9" ht="23.4" x14ac:dyDescent="0.3">
      <c r="B96" s="285">
        <f t="shared" si="10"/>
        <v>10</v>
      </c>
      <c r="C96" s="286"/>
      <c r="D96" s="286"/>
      <c r="E96" s="287"/>
      <c r="F96" s="288"/>
      <c r="G96" s="286"/>
      <c r="H96" s="289"/>
    </row>
    <row r="97" spans="1:9" x14ac:dyDescent="0.3">
      <c r="B97" s="423" t="s">
        <v>2038</v>
      </c>
      <c r="D97" s="470" t="str">
        <f ca="1">' '!$A$122</f>
        <v>Sum</v>
      </c>
      <c r="E97" s="471">
        <f>SUM(E87:E96)</f>
        <v>4</v>
      </c>
      <c r="F97" s="467"/>
      <c r="G97" s="467"/>
      <c r="H97" s="467"/>
      <c r="I97" s="467"/>
    </row>
    <row r="98" spans="1:9" x14ac:dyDescent="0.3">
      <c r="C98" s="467"/>
      <c r="D98" s="467"/>
      <c r="E98" s="467"/>
      <c r="F98" s="467"/>
      <c r="G98" s="467"/>
      <c r="H98" s="467"/>
    </row>
    <row r="99" spans="1:9" x14ac:dyDescent="0.3">
      <c r="C99" s="467"/>
      <c r="D99" s="467"/>
      <c r="E99" s="467"/>
      <c r="F99" s="467"/>
      <c r="G99" s="467"/>
      <c r="H99" s="467"/>
    </row>
    <row r="100" spans="1:9" x14ac:dyDescent="0.3">
      <c r="A100" s="500"/>
      <c r="B100" s="458"/>
      <c r="C100" s="458"/>
      <c r="D100" s="458"/>
      <c r="E100" s="467"/>
      <c r="F100" s="467"/>
      <c r="G100" s="467"/>
      <c r="H100" s="467"/>
    </row>
    <row r="101" spans="1:9" x14ac:dyDescent="0.3">
      <c r="A101" s="500"/>
      <c r="B101" s="458"/>
      <c r="E101" s="467"/>
      <c r="F101" s="467"/>
      <c r="G101" s="467"/>
      <c r="H101" s="467"/>
    </row>
    <row r="102" spans="1:9" x14ac:dyDescent="0.3">
      <c r="A102" s="500"/>
      <c r="B102" s="458"/>
      <c r="E102" s="467"/>
      <c r="F102" s="467"/>
      <c r="G102" s="467"/>
      <c r="H102" s="467"/>
    </row>
    <row r="103" spans="1:9" x14ac:dyDescent="0.3">
      <c r="A103" s="500"/>
      <c r="B103" s="458"/>
      <c r="E103" s="467"/>
      <c r="F103" s="467"/>
      <c r="G103" s="467"/>
      <c r="H103" s="467"/>
    </row>
    <row r="104" spans="1:9" x14ac:dyDescent="0.3">
      <c r="A104" s="500"/>
      <c r="B104" s="458"/>
      <c r="E104" s="467"/>
      <c r="F104" s="467"/>
      <c r="G104" s="467"/>
      <c r="H104" s="467"/>
    </row>
    <row r="105" spans="1:9" x14ac:dyDescent="0.3">
      <c r="A105" s="500"/>
      <c r="B105" s="458"/>
      <c r="E105" s="467"/>
      <c r="F105" s="467"/>
      <c r="G105" s="467"/>
      <c r="H105" s="467"/>
    </row>
    <row r="106" spans="1:9" x14ac:dyDescent="0.3">
      <c r="A106" s="500"/>
      <c r="B106" s="458"/>
      <c r="E106" s="467"/>
      <c r="F106" s="467"/>
      <c r="G106" s="467"/>
      <c r="H106" s="467"/>
    </row>
    <row r="107" spans="1:9" x14ac:dyDescent="0.3">
      <c r="B107" s="467"/>
      <c r="C107" s="467"/>
      <c r="D107" s="467"/>
      <c r="E107" s="467"/>
      <c r="F107" s="467"/>
      <c r="G107" s="467"/>
      <c r="H107" s="467"/>
    </row>
    <row r="108" spans="1:9" x14ac:dyDescent="0.3">
      <c r="B108" s="467"/>
      <c r="C108" s="467"/>
      <c r="D108" s="467"/>
      <c r="E108" s="467"/>
      <c r="F108" s="467"/>
      <c r="G108" s="467"/>
      <c r="H108" s="467"/>
    </row>
    <row r="109" spans="1:9" x14ac:dyDescent="0.3">
      <c r="B109" s="467"/>
      <c r="C109" s="467"/>
      <c r="D109" s="467"/>
      <c r="E109" s="467"/>
      <c r="F109" s="467"/>
      <c r="G109" s="467"/>
      <c r="H109" s="467"/>
    </row>
    <row r="110" spans="1:9" x14ac:dyDescent="0.3">
      <c r="B110" s="467"/>
      <c r="C110" s="467"/>
      <c r="D110" s="467"/>
      <c r="E110" s="467"/>
      <c r="F110" s="467"/>
      <c r="G110" s="467"/>
      <c r="H110" s="467"/>
    </row>
    <row r="111" spans="1:9" x14ac:dyDescent="0.3">
      <c r="B111" s="467"/>
      <c r="C111" s="467"/>
      <c r="D111" s="467"/>
      <c r="E111" s="467"/>
      <c r="F111" s="467"/>
      <c r="G111" s="467"/>
      <c r="H111" s="467"/>
    </row>
    <row r="112" spans="1:9" x14ac:dyDescent="0.3">
      <c r="B112" s="467"/>
      <c r="C112" s="467"/>
      <c r="D112" s="467"/>
      <c r="E112" s="467"/>
      <c r="F112" s="467"/>
      <c r="G112" s="467"/>
      <c r="H112" s="467"/>
    </row>
    <row r="113" spans="1:8" x14ac:dyDescent="0.3">
      <c r="B113" s="467"/>
      <c r="C113" s="467"/>
      <c r="D113" s="467"/>
      <c r="E113" s="467"/>
      <c r="F113" s="467"/>
      <c r="G113" s="467"/>
      <c r="H113" s="467"/>
    </row>
    <row r="114" spans="1:8" x14ac:dyDescent="0.3">
      <c r="B114" s="467"/>
      <c r="C114" s="467"/>
      <c r="D114" s="467"/>
      <c r="E114" s="467"/>
      <c r="F114" s="467"/>
      <c r="G114" s="467"/>
      <c r="H114" s="467"/>
    </row>
    <row r="115" spans="1:8" x14ac:dyDescent="0.3">
      <c r="B115" s="467"/>
      <c r="C115" s="467"/>
      <c r="D115" s="467"/>
      <c r="E115" s="467"/>
      <c r="F115" s="467"/>
      <c r="G115" s="467"/>
      <c r="H115" s="467"/>
    </row>
    <row r="116" spans="1:8" x14ac:dyDescent="0.3">
      <c r="B116" s="467"/>
      <c r="C116" s="467"/>
      <c r="D116" s="467"/>
      <c r="E116" s="467"/>
      <c r="F116" s="467"/>
      <c r="G116" s="467"/>
      <c r="H116" s="467"/>
    </row>
    <row r="117" spans="1:8" x14ac:dyDescent="0.3">
      <c r="B117" s="467"/>
      <c r="C117" s="467"/>
      <c r="D117" s="467"/>
      <c r="E117" s="467"/>
      <c r="F117" s="467"/>
      <c r="G117" s="467"/>
      <c r="H117" s="467"/>
    </row>
    <row r="118" spans="1:8" x14ac:dyDescent="0.3">
      <c r="B118" s="467"/>
      <c r="C118" s="467"/>
      <c r="D118" s="467"/>
      <c r="E118" s="467"/>
      <c r="F118" s="467"/>
      <c r="G118" s="467"/>
      <c r="H118" s="467"/>
    </row>
    <row r="119" spans="1:8" x14ac:dyDescent="0.3">
      <c r="B119" s="467"/>
      <c r="C119" s="467"/>
      <c r="D119" s="467"/>
      <c r="E119" s="467"/>
      <c r="F119" s="467"/>
      <c r="G119" s="467"/>
      <c r="H119" s="467"/>
    </row>
    <row r="120" spans="1:8" x14ac:dyDescent="0.3">
      <c r="B120" s="467"/>
      <c r="C120" s="467"/>
      <c r="D120" s="467"/>
      <c r="E120" s="467"/>
      <c r="F120" s="467"/>
      <c r="G120" s="467"/>
      <c r="H120" s="467"/>
    </row>
    <row r="121" spans="1:8" x14ac:dyDescent="0.3">
      <c r="B121" s="467"/>
      <c r="C121" s="467"/>
      <c r="D121" s="467"/>
      <c r="E121" s="467"/>
      <c r="F121" s="467"/>
      <c r="G121" s="467"/>
      <c r="H121" s="467"/>
    </row>
    <row r="122" spans="1:8" x14ac:dyDescent="0.3">
      <c r="B122" s="467"/>
      <c r="C122" s="467"/>
      <c r="D122" s="467"/>
      <c r="E122" s="467"/>
      <c r="F122" s="467"/>
      <c r="G122" s="467"/>
      <c r="H122" s="467"/>
    </row>
    <row r="123" spans="1:8" x14ac:dyDescent="0.3">
      <c r="B123" s="467"/>
      <c r="C123" s="467"/>
      <c r="D123" s="467"/>
      <c r="E123" s="467"/>
      <c r="F123" s="467"/>
      <c r="G123" s="467"/>
      <c r="H123" s="467"/>
    </row>
    <row r="124" spans="1:8" ht="0.9" customHeight="1" x14ac:dyDescent="0.3">
      <c r="A124" s="18"/>
      <c r="B124" s="467"/>
      <c r="C124" s="467"/>
      <c r="D124" s="467"/>
      <c r="E124" s="467"/>
      <c r="F124" s="467"/>
      <c r="G124" s="467"/>
      <c r="H124" s="467"/>
    </row>
    <row r="125" spans="1:8" x14ac:dyDescent="0.3">
      <c r="B125" s="467"/>
      <c r="C125" s="467"/>
      <c r="D125" s="467"/>
      <c r="E125" s="467"/>
      <c r="F125" s="467"/>
      <c r="G125" s="467"/>
      <c r="H125" s="467"/>
    </row>
    <row r="126" spans="1:8" x14ac:dyDescent="0.3">
      <c r="B126" s="467"/>
      <c r="C126" s="467"/>
      <c r="D126" s="467"/>
      <c r="E126" s="467"/>
      <c r="F126" s="467"/>
      <c r="G126" s="467"/>
      <c r="H126" s="467"/>
    </row>
    <row r="127" spans="1:8" x14ac:dyDescent="0.3">
      <c r="B127" s="467"/>
      <c r="C127" s="467"/>
      <c r="D127" s="467"/>
      <c r="E127" s="467"/>
      <c r="F127" s="467"/>
      <c r="G127" s="467"/>
      <c r="H127" s="467"/>
    </row>
    <row r="128" spans="1:8" x14ac:dyDescent="0.3">
      <c r="B128" s="467"/>
      <c r="C128" s="467"/>
      <c r="D128" s="467"/>
      <c r="E128" s="467"/>
      <c r="F128" s="467"/>
      <c r="G128" s="467"/>
      <c r="H128" s="467"/>
    </row>
    <row r="129" spans="2:8" x14ac:dyDescent="0.3">
      <c r="B129" s="467"/>
      <c r="C129" s="467"/>
      <c r="D129" s="467"/>
      <c r="E129" s="467"/>
      <c r="F129" s="467"/>
      <c r="G129" s="467"/>
      <c r="H129" s="467"/>
    </row>
    <row r="130" spans="2:8" x14ac:dyDescent="0.3">
      <c r="B130" s="467"/>
      <c r="C130" s="467"/>
      <c r="D130" s="467"/>
      <c r="E130" s="467"/>
      <c r="F130" s="467"/>
      <c r="G130" s="467"/>
      <c r="H130" s="467"/>
    </row>
    <row r="131" spans="2:8" x14ac:dyDescent="0.3">
      <c r="B131" s="467"/>
      <c r="C131" s="467"/>
      <c r="D131" s="467"/>
      <c r="E131" s="467"/>
      <c r="F131" s="467"/>
      <c r="G131" s="467"/>
      <c r="H131" s="467"/>
    </row>
    <row r="132" spans="2:8" x14ac:dyDescent="0.3">
      <c r="B132" s="467"/>
      <c r="C132" s="467"/>
      <c r="D132" s="467"/>
      <c r="E132" s="467"/>
      <c r="F132" s="467"/>
      <c r="G132" s="467"/>
      <c r="H132" s="467"/>
    </row>
    <row r="133" spans="2:8" x14ac:dyDescent="0.3">
      <c r="B133" s="467"/>
      <c r="C133" s="467"/>
      <c r="D133" s="467"/>
      <c r="E133" s="467"/>
      <c r="F133" s="467"/>
      <c r="G133" s="467"/>
      <c r="H133" s="467"/>
    </row>
    <row r="134" spans="2:8" x14ac:dyDescent="0.3">
      <c r="B134" s="467"/>
      <c r="C134" s="467"/>
      <c r="D134" s="467"/>
      <c r="E134" s="467"/>
      <c r="F134" s="467"/>
      <c r="G134" s="467"/>
      <c r="H134" s="467"/>
    </row>
    <row r="135" spans="2:8" x14ac:dyDescent="0.3">
      <c r="B135" s="467"/>
      <c r="C135" s="467"/>
      <c r="D135" s="467"/>
      <c r="E135" s="467"/>
      <c r="F135" s="467"/>
      <c r="G135" s="467"/>
      <c r="H135" s="467"/>
    </row>
    <row r="136" spans="2:8" x14ac:dyDescent="0.3">
      <c r="B136" s="467"/>
      <c r="C136" s="467"/>
      <c r="D136" s="467"/>
      <c r="E136" s="467"/>
      <c r="F136" s="467"/>
      <c r="G136" s="467"/>
      <c r="H136" s="467"/>
    </row>
    <row r="137" spans="2:8" x14ac:dyDescent="0.3">
      <c r="B137" s="467"/>
      <c r="C137" s="467"/>
      <c r="D137" s="467"/>
      <c r="E137" s="467"/>
      <c r="F137" s="467"/>
      <c r="G137" s="467"/>
      <c r="H137" s="467"/>
    </row>
    <row r="138" spans="2:8" x14ac:dyDescent="0.3">
      <c r="B138" s="467"/>
      <c r="C138" s="467"/>
      <c r="D138" s="467"/>
      <c r="E138" s="467"/>
      <c r="F138" s="467"/>
      <c r="G138" s="467"/>
      <c r="H138" s="467"/>
    </row>
    <row r="139" spans="2:8" x14ac:dyDescent="0.3">
      <c r="B139" s="467"/>
      <c r="C139" s="467"/>
      <c r="D139" s="467"/>
      <c r="E139" s="467"/>
      <c r="F139" s="467"/>
      <c r="G139" s="467"/>
      <c r="H139" s="467"/>
    </row>
    <row r="140" spans="2:8" x14ac:dyDescent="0.3">
      <c r="B140" s="467"/>
      <c r="C140" s="467"/>
      <c r="D140" s="467"/>
      <c r="E140" s="467"/>
      <c r="F140" s="467"/>
      <c r="G140" s="467"/>
      <c r="H140" s="467"/>
    </row>
    <row r="141" spans="2:8" x14ac:dyDescent="0.3">
      <c r="B141" s="467"/>
      <c r="C141" s="467"/>
      <c r="D141" s="467"/>
      <c r="E141" s="467"/>
      <c r="F141" s="467"/>
      <c r="G141" s="467"/>
      <c r="H141" s="467"/>
    </row>
    <row r="142" spans="2:8" x14ac:dyDescent="0.3">
      <c r="B142" s="467"/>
      <c r="C142" s="467"/>
      <c r="D142" s="467"/>
      <c r="E142" s="467"/>
      <c r="F142" s="467"/>
      <c r="G142" s="467"/>
      <c r="H142" s="467"/>
    </row>
    <row r="143" spans="2:8" x14ac:dyDescent="0.3">
      <c r="B143" s="467"/>
      <c r="C143" s="467"/>
      <c r="D143" s="467"/>
      <c r="E143" s="467"/>
      <c r="F143" s="467"/>
      <c r="G143" s="467"/>
      <c r="H143" s="467"/>
    </row>
    <row r="144" spans="2:8" x14ac:dyDescent="0.3">
      <c r="B144" s="467"/>
      <c r="C144" s="467"/>
      <c r="D144" s="467"/>
      <c r="E144" s="467"/>
      <c r="F144" s="467"/>
      <c r="G144" s="467"/>
      <c r="H144" s="467"/>
    </row>
    <row r="145" spans="2:8" x14ac:dyDescent="0.3">
      <c r="B145" s="467"/>
      <c r="C145" s="467"/>
      <c r="D145" s="467"/>
      <c r="E145" s="467"/>
      <c r="F145" s="467"/>
      <c r="G145" s="467"/>
      <c r="H145" s="467"/>
    </row>
    <row r="146" spans="2:8" x14ac:dyDescent="0.3">
      <c r="B146" s="467"/>
      <c r="C146" s="467"/>
      <c r="D146" s="467"/>
      <c r="E146" s="467"/>
      <c r="F146" s="467"/>
      <c r="G146" s="467"/>
      <c r="H146" s="467"/>
    </row>
    <row r="147" spans="2:8" x14ac:dyDescent="0.3">
      <c r="B147" s="467"/>
      <c r="C147" s="467"/>
      <c r="D147" s="467"/>
      <c r="E147" s="467"/>
      <c r="F147" s="467"/>
      <c r="G147" s="467"/>
      <c r="H147" s="467"/>
    </row>
    <row r="148" spans="2:8" x14ac:dyDescent="0.3">
      <c r="B148" s="467"/>
      <c r="C148" s="467"/>
      <c r="D148" s="467"/>
      <c r="E148" s="467"/>
      <c r="F148" s="467"/>
      <c r="G148" s="467"/>
      <c r="H148" s="467"/>
    </row>
    <row r="149" spans="2:8" x14ac:dyDescent="0.3">
      <c r="B149" s="467"/>
      <c r="C149" s="467"/>
      <c r="D149" s="467"/>
      <c r="E149" s="467"/>
      <c r="F149" s="467"/>
      <c r="G149" s="467"/>
      <c r="H149" s="467"/>
    </row>
    <row r="150" spans="2:8" x14ac:dyDescent="0.3">
      <c r="B150" s="467"/>
      <c r="C150" s="467"/>
      <c r="D150" s="467"/>
      <c r="E150" s="467"/>
      <c r="F150" s="467"/>
      <c r="G150" s="467"/>
      <c r="H150" s="467"/>
    </row>
    <row r="151" spans="2:8" x14ac:dyDescent="0.3">
      <c r="B151" s="467"/>
      <c r="C151" s="467"/>
      <c r="D151" s="467"/>
      <c r="E151" s="467"/>
      <c r="F151" s="467"/>
      <c r="G151" s="467"/>
      <c r="H151" s="467"/>
    </row>
    <row r="152" spans="2:8" x14ac:dyDescent="0.3">
      <c r="B152" s="467"/>
      <c r="C152" s="467"/>
      <c r="D152" s="467"/>
      <c r="E152" s="467"/>
      <c r="F152" s="467"/>
      <c r="G152" s="467"/>
      <c r="H152" s="467"/>
    </row>
    <row r="153" spans="2:8" x14ac:dyDescent="0.3">
      <c r="B153" s="467"/>
      <c r="C153" s="467"/>
      <c r="D153" s="467"/>
      <c r="E153" s="467"/>
      <c r="F153" s="467"/>
      <c r="G153" s="467"/>
      <c r="H153" s="467"/>
    </row>
    <row r="154" spans="2:8" x14ac:dyDescent="0.3">
      <c r="B154" s="467"/>
      <c r="C154" s="467"/>
      <c r="D154" s="467"/>
      <c r="E154" s="467"/>
      <c r="F154" s="467"/>
      <c r="G154" s="467"/>
      <c r="H154" s="467"/>
    </row>
    <row r="155" spans="2:8" x14ac:dyDescent="0.3">
      <c r="B155" s="467"/>
      <c r="C155" s="467"/>
      <c r="D155" s="467"/>
      <c r="E155" s="467"/>
      <c r="F155" s="467"/>
      <c r="G155" s="467"/>
      <c r="H155" s="467"/>
    </row>
    <row r="156" spans="2:8" x14ac:dyDescent="0.3">
      <c r="B156" s="467"/>
      <c r="C156" s="467"/>
      <c r="D156" s="467"/>
      <c r="E156" s="467"/>
      <c r="F156" s="467"/>
      <c r="G156" s="467"/>
      <c r="H156" s="467"/>
    </row>
    <row r="157" spans="2:8" x14ac:dyDescent="0.3">
      <c r="B157" s="467"/>
      <c r="C157" s="467"/>
      <c r="D157" s="467"/>
      <c r="E157" s="467"/>
      <c r="F157" s="467"/>
      <c r="G157" s="467"/>
      <c r="H157" s="467"/>
    </row>
    <row r="158" spans="2:8" x14ac:dyDescent="0.3">
      <c r="B158" s="467"/>
      <c r="C158" s="467"/>
      <c r="D158" s="467"/>
      <c r="E158" s="467"/>
      <c r="F158" s="467"/>
      <c r="G158" s="467"/>
      <c r="H158" s="467"/>
    </row>
    <row r="159" spans="2:8" x14ac:dyDescent="0.3">
      <c r="B159" s="467"/>
      <c r="C159" s="467"/>
      <c r="D159" s="467"/>
      <c r="E159" s="467"/>
      <c r="F159" s="467"/>
      <c r="G159" s="467"/>
      <c r="H159" s="467"/>
    </row>
    <row r="160" spans="2:8" x14ac:dyDescent="0.3">
      <c r="B160" s="467"/>
      <c r="C160" s="467"/>
      <c r="D160" s="467"/>
      <c r="E160" s="467"/>
      <c r="F160" s="467"/>
      <c r="G160" s="467"/>
      <c r="H160" s="467"/>
    </row>
    <row r="161" spans="2:8" x14ac:dyDescent="0.3">
      <c r="B161" s="467"/>
      <c r="C161" s="467"/>
      <c r="D161" s="467"/>
      <c r="E161" s="467"/>
      <c r="F161" s="467"/>
      <c r="G161" s="467"/>
      <c r="H161" s="467"/>
    </row>
    <row r="162" spans="2:8" x14ac:dyDescent="0.3">
      <c r="B162" s="467"/>
      <c r="C162" s="467"/>
      <c r="D162" s="467"/>
      <c r="E162" s="467"/>
      <c r="F162" s="467"/>
      <c r="G162" s="467"/>
      <c r="H162" s="467"/>
    </row>
    <row r="163" spans="2:8" x14ac:dyDescent="0.3">
      <c r="B163" s="467"/>
      <c r="C163" s="467"/>
      <c r="D163" s="467"/>
      <c r="E163" s="467"/>
      <c r="F163" s="467"/>
      <c r="G163" s="467"/>
      <c r="H163" s="467"/>
    </row>
    <row r="164" spans="2:8" x14ac:dyDescent="0.3">
      <c r="B164" s="467"/>
      <c r="C164" s="467"/>
      <c r="D164" s="467"/>
      <c r="E164" s="467"/>
      <c r="F164" s="467"/>
      <c r="G164" s="467"/>
      <c r="H164" s="467"/>
    </row>
    <row r="165" spans="2:8" x14ac:dyDescent="0.3">
      <c r="B165" s="467"/>
      <c r="C165" s="467"/>
      <c r="D165" s="467"/>
      <c r="E165" s="467"/>
      <c r="F165" s="467"/>
      <c r="G165" s="467"/>
      <c r="H165" s="467"/>
    </row>
    <row r="166" spans="2:8" x14ac:dyDescent="0.3">
      <c r="B166" s="467"/>
      <c r="C166" s="467"/>
      <c r="D166" s="467"/>
      <c r="E166" s="467"/>
      <c r="F166" s="467"/>
      <c r="G166" s="467"/>
      <c r="H166" s="467"/>
    </row>
    <row r="167" spans="2:8" x14ac:dyDescent="0.3">
      <c r="B167" s="467"/>
      <c r="C167" s="467"/>
      <c r="D167" s="467"/>
      <c r="E167" s="467"/>
      <c r="F167" s="467"/>
      <c r="G167" s="467"/>
      <c r="H167" s="467"/>
    </row>
    <row r="168" spans="2:8" x14ac:dyDescent="0.3">
      <c r="B168" s="467"/>
      <c r="C168" s="467"/>
      <c r="D168" s="467"/>
      <c r="E168" s="467"/>
      <c r="F168" s="467"/>
      <c r="G168" s="467"/>
      <c r="H168" s="467"/>
    </row>
    <row r="169" spans="2:8" x14ac:dyDescent="0.3">
      <c r="B169" s="467"/>
      <c r="C169" s="467"/>
      <c r="D169" s="467"/>
      <c r="E169" s="467"/>
      <c r="F169" s="467"/>
      <c r="G169" s="467"/>
      <c r="H169" s="467"/>
    </row>
    <row r="170" spans="2:8" x14ac:dyDescent="0.3">
      <c r="B170" s="467"/>
      <c r="C170" s="467"/>
      <c r="D170" s="467"/>
      <c r="E170" s="467"/>
      <c r="F170" s="467"/>
      <c r="G170" s="467"/>
      <c r="H170" s="467"/>
    </row>
    <row r="171" spans="2:8" x14ac:dyDescent="0.3">
      <c r="B171" s="467"/>
      <c r="C171" s="467"/>
      <c r="D171" s="467"/>
      <c r="E171" s="467"/>
      <c r="F171" s="467"/>
      <c r="G171" s="467"/>
      <c r="H171" s="467"/>
    </row>
    <row r="172" spans="2:8" x14ac:dyDescent="0.3">
      <c r="B172" s="467"/>
      <c r="C172" s="467"/>
      <c r="D172" s="467"/>
      <c r="E172" s="467"/>
      <c r="F172" s="467"/>
      <c r="G172" s="467"/>
      <c r="H172" s="467"/>
    </row>
    <row r="173" spans="2:8" x14ac:dyDescent="0.3">
      <c r="B173" s="467"/>
      <c r="C173" s="467"/>
      <c r="D173" s="467"/>
      <c r="E173" s="467"/>
      <c r="F173" s="467"/>
      <c r="G173" s="467"/>
      <c r="H173" s="467"/>
    </row>
    <row r="174" spans="2:8" x14ac:dyDescent="0.3">
      <c r="B174" s="467"/>
      <c r="C174" s="467"/>
      <c r="D174" s="467"/>
      <c r="E174" s="467"/>
      <c r="F174" s="467"/>
      <c r="G174" s="467"/>
      <c r="H174" s="467"/>
    </row>
    <row r="175" spans="2:8" x14ac:dyDescent="0.3">
      <c r="B175" s="467"/>
      <c r="C175" s="467"/>
      <c r="D175" s="467"/>
      <c r="E175" s="467"/>
      <c r="F175" s="467"/>
      <c r="G175" s="467"/>
      <c r="H175" s="467"/>
    </row>
    <row r="176" spans="2:8" x14ac:dyDescent="0.3">
      <c r="B176" s="467"/>
      <c r="C176" s="467"/>
      <c r="D176" s="467"/>
      <c r="E176" s="467"/>
      <c r="F176" s="467"/>
      <c r="G176" s="467"/>
      <c r="H176" s="467"/>
    </row>
    <row r="177" spans="2:8" x14ac:dyDescent="0.3">
      <c r="B177" s="467"/>
      <c r="C177" s="467"/>
      <c r="D177" s="467"/>
      <c r="E177" s="467"/>
      <c r="F177" s="467"/>
      <c r="G177" s="467"/>
      <c r="H177" s="467"/>
    </row>
    <row r="178" spans="2:8" x14ac:dyDescent="0.3">
      <c r="B178" s="467"/>
      <c r="C178" s="467"/>
      <c r="D178" s="467"/>
      <c r="E178" s="467"/>
      <c r="F178" s="467"/>
      <c r="G178" s="467"/>
      <c r="H178" s="467"/>
    </row>
    <row r="179" spans="2:8" x14ac:dyDescent="0.3">
      <c r="B179" s="467"/>
      <c r="C179" s="467"/>
      <c r="D179" s="467"/>
      <c r="E179" s="467"/>
      <c r="F179" s="467"/>
      <c r="G179" s="467"/>
      <c r="H179" s="467"/>
    </row>
    <row r="180" spans="2:8" x14ac:dyDescent="0.3">
      <c r="B180" s="467"/>
      <c r="C180" s="467"/>
      <c r="D180" s="467"/>
      <c r="E180" s="467"/>
      <c r="F180" s="467"/>
      <c r="G180" s="467"/>
      <c r="H180" s="467"/>
    </row>
    <row r="181" spans="2:8" x14ac:dyDescent="0.3">
      <c r="B181" s="467"/>
      <c r="C181" s="467"/>
      <c r="D181" s="467"/>
      <c r="E181" s="467"/>
      <c r="F181" s="467"/>
      <c r="G181" s="467"/>
      <c r="H181" s="467"/>
    </row>
    <row r="182" spans="2:8" x14ac:dyDescent="0.3">
      <c r="B182" s="467"/>
    </row>
    <row r="183" spans="2:8" x14ac:dyDescent="0.3">
      <c r="B183" s="467"/>
    </row>
  </sheetData>
  <sheetProtection sheet="1" objects="1" scenarios="1" formatCells="0" formatColumns="0" formatRows="0" insertHyperlinks="0" selectLockedCells="1" sort="0" autoFilter="0"/>
  <conditionalFormatting sqref="F17:F26">
    <cfRule type="iconSet" priority="53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49">
      <iconSet iconSet="3Symbols2" showValue="0" reverse="1">
        <cfvo type="percent" val="0"/>
        <cfvo type="num" val="2"/>
        <cfvo type="num" val="3"/>
      </iconSet>
    </cfRule>
  </conditionalFormatting>
  <conditionalFormatting sqref="F31:F40">
    <cfRule type="iconSet" priority="47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40">
      <iconSet iconSet="3ArrowsGray" showValue="0" reverse="1">
        <cfvo type="percent" val="0"/>
        <cfvo type="num" val="2"/>
        <cfvo type="num" val="3"/>
      </iconSet>
    </cfRule>
  </conditionalFormatting>
  <conditionalFormatting sqref="H45:H54">
    <cfRule type="iconSet" priority="35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31">
      <iconSet iconSet="3Symbols2" showValue="0" reverse="1">
        <cfvo type="percent" val="0"/>
        <cfvo type="num" val="2"/>
        <cfvo type="num" val="3"/>
      </iconSet>
    </cfRule>
  </conditionalFormatting>
  <conditionalFormatting sqref="F59:F68">
    <cfRule type="iconSet" priority="30">
      <iconSet iconSet="3ArrowsGray" showValue="0" reverse="1">
        <cfvo type="percent" val="0"/>
        <cfvo type="num" val="2"/>
        <cfvo type="num" val="3"/>
      </iconSet>
    </cfRule>
  </conditionalFormatting>
  <conditionalFormatting sqref="H59:H68">
    <cfRule type="iconSet" priority="25">
      <iconSet iconSet="3Symbols2" showValue="0" reverse="1">
        <cfvo type="percent" val="0"/>
        <cfvo type="num" val="2"/>
        <cfvo type="num" val="3"/>
      </iconSet>
    </cfRule>
  </conditionalFormatting>
  <conditionalFormatting sqref="F73:F82">
    <cfRule type="iconSet" priority="24">
      <iconSet iconSet="3ArrowsGray" showValue="0" reverse="1">
        <cfvo type="percent" val="0"/>
        <cfvo type="num" val="2"/>
        <cfvo type="num" val="3"/>
      </iconSet>
    </cfRule>
  </conditionalFormatting>
  <conditionalFormatting sqref="H73:H82">
    <cfRule type="iconSet" priority="19">
      <iconSet iconSet="3Symbols2" showValue="0" reverse="1">
        <cfvo type="percent" val="0"/>
        <cfvo type="num" val="2"/>
        <cfvo type="num" val="3"/>
      </iconSet>
    </cfRule>
  </conditionalFormatting>
  <conditionalFormatting sqref="F87:F96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H87:H96">
    <cfRule type="iconSet" priority="13">
      <iconSet iconSet="3Symbols2" showValue="0" reverse="1">
        <cfvo type="percent" val="0"/>
        <cfvo type="num" val="2"/>
        <cfvo type="num" val="3"/>
      </iconSet>
    </cfRule>
  </conditionalFormatting>
  <conditionalFormatting sqref="E17:E26">
    <cfRule type="iconSet" priority="4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3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2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2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17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42">
      <iconSet iconSet="5Rating">
        <cfvo type="percent" val="0"/>
        <cfvo type="num" val="1"/>
        <cfvo type="num" val="2"/>
        <cfvo type="num" val="3"/>
        <cfvo type="num" val="4"/>
      </iconSet>
    </cfRule>
  </conditionalFormatting>
  <dataValidations count="2">
    <dataValidation type="list" showInputMessage="1" showErrorMessage="1" sqref="E87:E96 E17:E26 E31:E40 E45:E54 E59:E68 E73:E82" xr:uid="{00000000-0002-0000-0300-000000000000}">
      <formula1>"0,1,2,3,4"</formula1>
    </dataValidation>
    <dataValidation type="list" showInputMessage="1" showErrorMessage="1" sqref="F59:F68 F73:F82 H87:H96 F45:F54 F31:F40 F17:F26 H17:H26 H31:H40 H45:H54 H59:H68 H73:H82 F87:F96" xr:uid="{00000000-0002-0000-0300-000001000000}">
      <formula1>"1,2,3"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7">
    <tabColor theme="4" tint="0.79998168889431442"/>
  </sheetPr>
  <dimension ref="A1:S183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421" customWidth="1"/>
    <col min="2" max="2" width="3.88671875" style="421" customWidth="1"/>
    <col min="3" max="3" width="31.44140625" style="421" customWidth="1"/>
    <col min="4" max="4" width="39.33203125" style="421" customWidth="1"/>
    <col min="5" max="5" width="11.6640625" style="421" bestFit="1" customWidth="1"/>
    <col min="6" max="6" width="7.33203125" style="421" bestFit="1" customWidth="1"/>
    <col min="7" max="7" width="40.6640625" style="421" bestFit="1" customWidth="1"/>
    <col min="8" max="8" width="6.6640625" style="421" customWidth="1"/>
    <col min="9" max="9" width="4.5546875" style="421" hidden="1" customWidth="1"/>
    <col min="10" max="10" width="3" style="421" customWidth="1"/>
    <col min="11" max="18" width="3.44140625" style="421" customWidth="1"/>
    <col min="19" max="19" width="11.44140625" style="421" customWidth="1"/>
    <col min="20" max="16384" width="11.44140625" style="421"/>
  </cols>
  <sheetData>
    <row r="1" spans="1:19" s="2" customFormat="1" ht="42" customHeight="1" x14ac:dyDescent="0.3">
      <c r="A1" s="429"/>
      <c r="B1" s="411" t="str">
        <f ca="1">' '!A76</f>
        <v>D E V E L O P M E N T   T R E N D S</v>
      </c>
      <c r="C1" s="411"/>
      <c r="D1" s="411"/>
      <c r="E1" s="411"/>
      <c r="F1" s="411"/>
      <c r="G1" s="453"/>
      <c r="H1" s="431"/>
      <c r="I1" s="411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s="2" customFormat="1" ht="0.9" customHeight="1" x14ac:dyDescent="0.3">
      <c r="A2" s="92"/>
      <c r="B2" s="92"/>
      <c r="C2" s="193"/>
      <c r="D2" s="193"/>
      <c r="E2" s="193"/>
      <c r="F2" s="193"/>
      <c r="G2" s="454"/>
      <c r="H2" s="270"/>
      <c r="I2" s="193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4.25" customHeight="1" x14ac:dyDescent="0.3">
      <c r="A3" s="18"/>
      <c r="B3" s="455"/>
    </row>
    <row r="4" spans="1:19" x14ac:dyDescent="0.3">
      <c r="A4" s="418"/>
      <c r="B4" s="456"/>
    </row>
    <row r="5" spans="1:19" x14ac:dyDescent="0.3">
      <c r="B5" s="457"/>
      <c r="C5" s="458" t="str">
        <f ca="1">' '!A85</f>
        <v>Political influence factors</v>
      </c>
      <c r="D5" s="459">
        <f>IF(E27&lt;&gt;0,E27,0.1)</f>
        <v>4</v>
      </c>
    </row>
    <row r="6" spans="1:19" x14ac:dyDescent="0.3">
      <c r="B6" s="457"/>
      <c r="C6" s="458" t="str">
        <f ca="1">' '!A93</f>
        <v>Economic influence factors</v>
      </c>
      <c r="D6" s="459">
        <f>IF(E41&lt;&gt;0,E41,0.1)</f>
        <v>7</v>
      </c>
    </row>
    <row r="7" spans="1:19" x14ac:dyDescent="0.3">
      <c r="B7" s="457"/>
      <c r="C7" s="458" t="str">
        <f ca="1">' '!A94</f>
        <v>Sociological influence factors</v>
      </c>
      <c r="D7" s="459">
        <f>IF(E55&lt;&gt;0,E55,0.1)</f>
        <v>3</v>
      </c>
    </row>
    <row r="8" spans="1:19" x14ac:dyDescent="0.3">
      <c r="B8" s="457"/>
      <c r="C8" s="458" t="str">
        <f ca="1">' '!A95</f>
        <v>Technological influence factors</v>
      </c>
      <c r="D8" s="460">
        <f>IF(E69&lt;&gt;0,E69,0.1)</f>
        <v>1</v>
      </c>
    </row>
    <row r="9" spans="1:19" x14ac:dyDescent="0.3">
      <c r="B9" s="457"/>
      <c r="C9" s="458" t="str">
        <f ca="1">' '!A96</f>
        <v>Ecological influence factors</v>
      </c>
      <c r="D9" s="459">
        <f>IF(E83&lt;&gt;0,E83,0.1)</f>
        <v>3</v>
      </c>
    </row>
    <row r="10" spans="1:19" x14ac:dyDescent="0.3">
      <c r="B10" s="457"/>
      <c r="C10" s="458" t="str">
        <f ca="1">' '!A97</f>
        <v>Legal influence factors</v>
      </c>
      <c r="D10" s="461">
        <f>E97</f>
        <v>4</v>
      </c>
    </row>
    <row r="11" spans="1:19" x14ac:dyDescent="0.3">
      <c r="B11" s="457"/>
    </row>
    <row r="12" spans="1:19" x14ac:dyDescent="0.3">
      <c r="B12" s="457"/>
    </row>
    <row r="13" spans="1:19" x14ac:dyDescent="0.3">
      <c r="B13" s="457"/>
    </row>
    <row r="14" spans="1:19" ht="288.75" customHeight="1" x14ac:dyDescent="0.3"/>
    <row r="15" spans="1:19" ht="21" x14ac:dyDescent="0.4">
      <c r="B15" s="462"/>
      <c r="C15" s="463" t="str">
        <f ca="1">' '!A77</f>
        <v>Political trends</v>
      </c>
      <c r="D15" s="464"/>
      <c r="E15" s="464"/>
      <c r="F15" s="464"/>
      <c r="G15" s="464"/>
      <c r="H15" s="464"/>
    </row>
    <row r="16" spans="1:19" s="467" customFormat="1" ht="30" customHeight="1" x14ac:dyDescent="0.3">
      <c r="A16" s="421"/>
      <c r="B16" s="465" t="str">
        <f ca="1">' '!A86</f>
        <v>No.</v>
      </c>
      <c r="C16" s="465" t="str">
        <f ca="1">' '!A87</f>
        <v>Influence factors</v>
      </c>
      <c r="D16" s="465" t="str">
        <f ca="1">' '!A88</f>
        <v>Consequences</v>
      </c>
      <c r="E16" s="465" t="str">
        <f ca="1">' '!A89</f>
        <v>Impact of consequences</v>
      </c>
      <c r="F16" s="466" t="str">
        <f ca="1">' '!A90</f>
        <v>Trend</v>
      </c>
      <c r="G16" s="465" t="str">
        <f ca="1">' '!A91</f>
        <v>Possible measures</v>
      </c>
      <c r="H16" s="466" t="str">
        <f ca="1">' '!A92</f>
        <v>Status</v>
      </c>
      <c r="I16" s="421">
        <f ca="1">COUNTIF(H16:H26,1)</f>
        <v>1</v>
      </c>
    </row>
    <row r="17" spans="2:12" ht="23.4" x14ac:dyDescent="0.3">
      <c r="B17" s="468">
        <v>1</v>
      </c>
      <c r="C17" s="20"/>
      <c r="D17" s="20"/>
      <c r="E17" s="21">
        <v>4</v>
      </c>
      <c r="F17" s="22">
        <v>2</v>
      </c>
      <c r="G17" s="20"/>
      <c r="H17" s="207">
        <v>1</v>
      </c>
      <c r="I17" s="421">
        <f>COUNTIF(H17:H26,2)</f>
        <v>0</v>
      </c>
    </row>
    <row r="18" spans="2:12" ht="23.4" x14ac:dyDescent="0.3">
      <c r="B18" s="208">
        <f t="shared" ref="B18:B26" si="0">$B17+1</f>
        <v>2</v>
      </c>
      <c r="C18" s="25"/>
      <c r="D18" s="25"/>
      <c r="E18" s="26"/>
      <c r="F18" s="27"/>
      <c r="G18" s="25"/>
      <c r="H18" s="209"/>
      <c r="I18" s="421">
        <f>COUNTIF(H18:H27,3)</f>
        <v>0</v>
      </c>
    </row>
    <row r="19" spans="2:12" ht="23.4" x14ac:dyDescent="0.3">
      <c r="B19" s="210">
        <f t="shared" si="0"/>
        <v>3</v>
      </c>
      <c r="C19" s="20"/>
      <c r="D19" s="20"/>
      <c r="E19" s="21"/>
      <c r="F19" s="22"/>
      <c r="G19" s="20"/>
      <c r="H19" s="207"/>
    </row>
    <row r="20" spans="2:12" ht="23.4" x14ac:dyDescent="0.3">
      <c r="B20" s="208">
        <f t="shared" si="0"/>
        <v>4</v>
      </c>
      <c r="C20" s="25"/>
      <c r="D20" s="25"/>
      <c r="E20" s="26"/>
      <c r="F20" s="27"/>
      <c r="G20" s="25"/>
      <c r="H20" s="209"/>
    </row>
    <row r="21" spans="2:12" ht="23.4" x14ac:dyDescent="0.3">
      <c r="B21" s="210">
        <f t="shared" si="0"/>
        <v>5</v>
      </c>
      <c r="C21" s="20"/>
      <c r="D21" s="20"/>
      <c r="E21" s="21"/>
      <c r="F21" s="22"/>
      <c r="G21" s="20"/>
      <c r="H21" s="207"/>
    </row>
    <row r="22" spans="2:12" ht="23.4" x14ac:dyDescent="0.3">
      <c r="B22" s="208">
        <f t="shared" si="0"/>
        <v>6</v>
      </c>
      <c r="C22" s="25"/>
      <c r="D22" s="25"/>
      <c r="E22" s="26"/>
      <c r="F22" s="27"/>
      <c r="G22" s="25"/>
      <c r="H22" s="209"/>
    </row>
    <row r="23" spans="2:12" ht="23.4" x14ac:dyDescent="0.3">
      <c r="B23" s="210">
        <f t="shared" si="0"/>
        <v>7</v>
      </c>
      <c r="C23" s="20"/>
      <c r="D23" s="20"/>
      <c r="E23" s="21"/>
      <c r="F23" s="22"/>
      <c r="G23" s="20"/>
      <c r="H23" s="207"/>
    </row>
    <row r="24" spans="2:12" ht="23.4" x14ac:dyDescent="0.3">
      <c r="B24" s="208">
        <f t="shared" si="0"/>
        <v>8</v>
      </c>
      <c r="C24" s="25"/>
      <c r="D24" s="25"/>
      <c r="E24" s="26"/>
      <c r="F24" s="27"/>
      <c r="G24" s="25"/>
      <c r="H24" s="209"/>
    </row>
    <row r="25" spans="2:12" ht="23.4" x14ac:dyDescent="0.3">
      <c r="B25" s="210">
        <f t="shared" si="0"/>
        <v>9</v>
      </c>
      <c r="C25" s="20"/>
      <c r="D25" s="20"/>
      <c r="E25" s="21"/>
      <c r="F25" s="22"/>
      <c r="G25" s="20"/>
      <c r="H25" s="207"/>
    </row>
    <row r="26" spans="2:12" ht="23.4" x14ac:dyDescent="0.3">
      <c r="B26" s="208">
        <f t="shared" si="0"/>
        <v>10</v>
      </c>
      <c r="C26" s="25"/>
      <c r="D26" s="25"/>
      <c r="E26" s="26"/>
      <c r="F26" s="27"/>
      <c r="G26" s="25"/>
      <c r="H26" s="209"/>
    </row>
    <row r="27" spans="2:12" x14ac:dyDescent="0.3">
      <c r="B27" s="469"/>
      <c r="C27" s="467"/>
      <c r="D27" s="470" t="str">
        <f ca="1">' '!$A$122</f>
        <v>Sum</v>
      </c>
      <c r="E27" s="471">
        <f>SUM(E17:E26)</f>
        <v>4</v>
      </c>
      <c r="F27" s="467"/>
      <c r="G27" s="472"/>
      <c r="H27" s="467"/>
      <c r="I27" s="467"/>
    </row>
    <row r="28" spans="2:12" x14ac:dyDescent="0.3">
      <c r="B28" s="467"/>
      <c r="C28" s="467"/>
      <c r="D28" s="467"/>
      <c r="E28" s="467"/>
      <c r="F28" s="467"/>
      <c r="G28" s="467"/>
      <c r="H28" s="467"/>
    </row>
    <row r="29" spans="2:12" ht="21" x14ac:dyDescent="0.3">
      <c r="B29" s="211"/>
      <c r="C29" s="211" t="str">
        <f ca="1">' '!A78</f>
        <v>Economic trends</v>
      </c>
      <c r="D29" s="473"/>
      <c r="E29" s="473"/>
      <c r="F29" s="473"/>
      <c r="G29" s="473"/>
      <c r="H29" s="473"/>
    </row>
    <row r="30" spans="2:12" ht="41.4" x14ac:dyDescent="0.3">
      <c r="B30" s="474" t="str">
        <f ca="1">B16</f>
        <v>No.</v>
      </c>
      <c r="C30" s="475" t="str">
        <f ca="1">C16</f>
        <v>Influence factors</v>
      </c>
      <c r="D30" s="475" t="str">
        <f ca="1">D16</f>
        <v>Consequences</v>
      </c>
      <c r="E30" s="476" t="str">
        <f t="shared" ref="E30:H30" ca="1" si="1">E16</f>
        <v>Impact of consequences</v>
      </c>
      <c r="F30" s="476" t="str">
        <f t="shared" ca="1" si="1"/>
        <v>Trend</v>
      </c>
      <c r="G30" s="475" t="str">
        <f t="shared" ca="1" si="1"/>
        <v>Possible measures</v>
      </c>
      <c r="H30" s="477" t="str">
        <f t="shared" ca="1" si="1"/>
        <v>Status</v>
      </c>
      <c r="I30" s="421">
        <f ca="1">COUNTIF(H30:H40,1)</f>
        <v>0</v>
      </c>
    </row>
    <row r="31" spans="2:12" ht="23.4" x14ac:dyDescent="0.3">
      <c r="B31" s="212">
        <v>1</v>
      </c>
      <c r="C31" s="213"/>
      <c r="D31" s="213"/>
      <c r="E31" s="214">
        <v>4</v>
      </c>
      <c r="F31" s="215">
        <v>1</v>
      </c>
      <c r="G31" s="213"/>
      <c r="H31" s="216">
        <v>3</v>
      </c>
      <c r="I31" s="421">
        <f ca="1">COUNTIF(H30:H40,2)</f>
        <v>1</v>
      </c>
    </row>
    <row r="32" spans="2:12" ht="23.4" x14ac:dyDescent="0.3">
      <c r="B32" s="217">
        <f t="shared" ref="B32:B40" si="2">$B31+1</f>
        <v>2</v>
      </c>
      <c r="C32" s="218"/>
      <c r="D32" s="218"/>
      <c r="E32" s="219">
        <v>3</v>
      </c>
      <c r="F32" s="220"/>
      <c r="G32" s="218"/>
      <c r="H32" s="221">
        <v>2</v>
      </c>
      <c r="I32" s="421">
        <f ca="1">COUNTIF(H30:H41,3)</f>
        <v>1</v>
      </c>
      <c r="K32" s="452"/>
      <c r="L32" s="478"/>
    </row>
    <row r="33" spans="2:9" ht="23.4" x14ac:dyDescent="0.3">
      <c r="B33" s="212">
        <f t="shared" si="2"/>
        <v>3</v>
      </c>
      <c r="C33" s="213"/>
      <c r="D33" s="213"/>
      <c r="E33" s="214"/>
      <c r="F33" s="215"/>
      <c r="G33" s="213"/>
      <c r="H33" s="216"/>
    </row>
    <row r="34" spans="2:9" ht="23.4" x14ac:dyDescent="0.3">
      <c r="B34" s="217">
        <f t="shared" si="2"/>
        <v>4</v>
      </c>
      <c r="C34" s="218"/>
      <c r="D34" s="218"/>
      <c r="E34" s="219"/>
      <c r="F34" s="220"/>
      <c r="G34" s="218"/>
      <c r="H34" s="221"/>
    </row>
    <row r="35" spans="2:9" ht="23.4" x14ac:dyDescent="0.3">
      <c r="B35" s="212">
        <f t="shared" si="2"/>
        <v>5</v>
      </c>
      <c r="C35" s="213"/>
      <c r="D35" s="213"/>
      <c r="E35" s="214"/>
      <c r="F35" s="215"/>
      <c r="G35" s="213"/>
      <c r="H35" s="216"/>
    </row>
    <row r="36" spans="2:9" ht="23.4" x14ac:dyDescent="0.3">
      <c r="B36" s="217">
        <f t="shared" si="2"/>
        <v>6</v>
      </c>
      <c r="C36" s="218"/>
      <c r="D36" s="218"/>
      <c r="E36" s="219"/>
      <c r="F36" s="220"/>
      <c r="G36" s="218"/>
      <c r="H36" s="221"/>
    </row>
    <row r="37" spans="2:9" ht="23.4" x14ac:dyDescent="0.3">
      <c r="B37" s="212">
        <f t="shared" si="2"/>
        <v>7</v>
      </c>
      <c r="C37" s="213"/>
      <c r="D37" s="213"/>
      <c r="E37" s="214"/>
      <c r="F37" s="215"/>
      <c r="G37" s="213"/>
      <c r="H37" s="216"/>
    </row>
    <row r="38" spans="2:9" ht="23.4" x14ac:dyDescent="0.3">
      <c r="B38" s="217">
        <f t="shared" si="2"/>
        <v>8</v>
      </c>
      <c r="C38" s="218"/>
      <c r="D38" s="218"/>
      <c r="E38" s="219"/>
      <c r="F38" s="220"/>
      <c r="G38" s="218"/>
      <c r="H38" s="221"/>
    </row>
    <row r="39" spans="2:9" ht="23.4" x14ac:dyDescent="0.3">
      <c r="B39" s="212">
        <f t="shared" si="2"/>
        <v>9</v>
      </c>
      <c r="C39" s="213"/>
      <c r="D39" s="213"/>
      <c r="E39" s="214"/>
      <c r="F39" s="215"/>
      <c r="G39" s="213"/>
      <c r="H39" s="216"/>
    </row>
    <row r="40" spans="2:9" ht="23.4" x14ac:dyDescent="0.3">
      <c r="B40" s="222">
        <f t="shared" si="2"/>
        <v>10</v>
      </c>
      <c r="C40" s="87"/>
      <c r="D40" s="87"/>
      <c r="E40" s="223"/>
      <c r="F40" s="224"/>
      <c r="G40" s="87"/>
      <c r="H40" s="225"/>
    </row>
    <row r="41" spans="2:9" x14ac:dyDescent="0.3">
      <c r="B41" s="469"/>
      <c r="C41" s="467"/>
      <c r="D41" s="470" t="str">
        <f ca="1">' '!$A$122</f>
        <v>Sum</v>
      </c>
      <c r="E41" s="471">
        <f>SUM(E31:E40)</f>
        <v>7</v>
      </c>
      <c r="F41" s="467"/>
      <c r="G41" s="467"/>
      <c r="H41" s="467"/>
      <c r="I41" s="467"/>
    </row>
    <row r="42" spans="2:9" x14ac:dyDescent="0.3">
      <c r="B42" s="467"/>
      <c r="C42" s="467"/>
      <c r="D42" s="467"/>
      <c r="E42" s="467"/>
      <c r="F42" s="467"/>
      <c r="G42" s="467"/>
      <c r="H42" s="467"/>
    </row>
    <row r="43" spans="2:9" ht="21" x14ac:dyDescent="0.3">
      <c r="B43" s="226"/>
      <c r="C43" s="226" t="str">
        <f ca="1">' '!A79</f>
        <v>Sociological trends</v>
      </c>
      <c r="D43" s="479"/>
      <c r="E43" s="479"/>
      <c r="F43" s="479"/>
      <c r="G43" s="479"/>
      <c r="H43" s="479"/>
    </row>
    <row r="44" spans="2:9" ht="41.4" x14ac:dyDescent="0.3">
      <c r="B44" s="480" t="str">
        <f ca="1">B16</f>
        <v>No.</v>
      </c>
      <c r="C44" s="481" t="str">
        <f ca="1">C16</f>
        <v>Influence factors</v>
      </c>
      <c r="D44" s="481" t="str">
        <f ca="1">D16</f>
        <v>Consequences</v>
      </c>
      <c r="E44" s="482" t="str">
        <f t="shared" ref="E44:H44" ca="1" si="3">E16</f>
        <v>Impact of consequences</v>
      </c>
      <c r="F44" s="482" t="str">
        <f t="shared" ca="1" si="3"/>
        <v>Trend</v>
      </c>
      <c r="G44" s="481" t="str">
        <f t="shared" ca="1" si="3"/>
        <v>Possible measures</v>
      </c>
      <c r="H44" s="483" t="str">
        <f t="shared" ca="1" si="3"/>
        <v>Status</v>
      </c>
      <c r="I44" s="421">
        <f ca="1">COUNTIF(H44:H54,1)</f>
        <v>1</v>
      </c>
    </row>
    <row r="45" spans="2:9" ht="23.4" x14ac:dyDescent="0.3">
      <c r="B45" s="227">
        <v>1</v>
      </c>
      <c r="C45" s="228"/>
      <c r="D45" s="228"/>
      <c r="E45" s="229">
        <v>3</v>
      </c>
      <c r="F45" s="230">
        <v>1</v>
      </c>
      <c r="G45" s="228"/>
      <c r="H45" s="231">
        <v>1</v>
      </c>
      <c r="I45" s="421">
        <f ca="1">COUNTIF(H44:H54,2)</f>
        <v>0</v>
      </c>
    </row>
    <row r="46" spans="2:9" ht="23.4" x14ac:dyDescent="0.3">
      <c r="B46" s="232">
        <f t="shared" ref="B46:B54" si="4">$B45+1</f>
        <v>2</v>
      </c>
      <c r="C46" s="233"/>
      <c r="D46" s="233"/>
      <c r="E46" s="234"/>
      <c r="F46" s="235"/>
      <c r="G46" s="233"/>
      <c r="H46" s="236"/>
      <c r="I46" s="421">
        <f ca="1">COUNTIF(H44:H55,3)</f>
        <v>0</v>
      </c>
    </row>
    <row r="47" spans="2:9" ht="23.4" x14ac:dyDescent="0.3">
      <c r="B47" s="227">
        <f t="shared" si="4"/>
        <v>3</v>
      </c>
      <c r="C47" s="228"/>
      <c r="D47" s="228"/>
      <c r="E47" s="229"/>
      <c r="F47" s="230"/>
      <c r="G47" s="228"/>
      <c r="H47" s="231"/>
    </row>
    <row r="48" spans="2:9" ht="23.4" x14ac:dyDescent="0.3">
      <c r="B48" s="232">
        <f t="shared" si="4"/>
        <v>4</v>
      </c>
      <c r="C48" s="233"/>
      <c r="D48" s="233"/>
      <c r="E48" s="234"/>
      <c r="F48" s="235"/>
      <c r="G48" s="233"/>
      <c r="H48" s="236"/>
    </row>
    <row r="49" spans="1:9" ht="23.4" x14ac:dyDescent="0.3">
      <c r="B49" s="227">
        <f t="shared" si="4"/>
        <v>5</v>
      </c>
      <c r="C49" s="228"/>
      <c r="D49" s="228"/>
      <c r="E49" s="229"/>
      <c r="F49" s="230"/>
      <c r="G49" s="228"/>
      <c r="H49" s="231"/>
    </row>
    <row r="50" spans="1:9" ht="23.4" x14ac:dyDescent="0.3">
      <c r="B50" s="232">
        <f t="shared" si="4"/>
        <v>6</v>
      </c>
      <c r="C50" s="233"/>
      <c r="D50" s="233"/>
      <c r="E50" s="234"/>
      <c r="F50" s="235"/>
      <c r="G50" s="233"/>
      <c r="H50" s="236"/>
    </row>
    <row r="51" spans="1:9" ht="23.4" x14ac:dyDescent="0.3">
      <c r="B51" s="227">
        <f t="shared" si="4"/>
        <v>7</v>
      </c>
      <c r="C51" s="228"/>
      <c r="D51" s="228"/>
      <c r="E51" s="229"/>
      <c r="F51" s="230"/>
      <c r="G51" s="228"/>
      <c r="H51" s="231"/>
    </row>
    <row r="52" spans="1:9" ht="23.4" x14ac:dyDescent="0.3">
      <c r="B52" s="232">
        <f t="shared" si="4"/>
        <v>8</v>
      </c>
      <c r="C52" s="233"/>
      <c r="D52" s="233"/>
      <c r="E52" s="234"/>
      <c r="F52" s="235"/>
      <c r="G52" s="233"/>
      <c r="H52" s="236"/>
    </row>
    <row r="53" spans="1:9" ht="23.4" x14ac:dyDescent="0.3">
      <c r="B53" s="227">
        <f t="shared" si="4"/>
        <v>9</v>
      </c>
      <c r="C53" s="228"/>
      <c r="D53" s="228"/>
      <c r="E53" s="229"/>
      <c r="F53" s="230"/>
      <c r="G53" s="228"/>
      <c r="H53" s="231"/>
    </row>
    <row r="54" spans="1:9" ht="23.4" x14ac:dyDescent="0.3">
      <c r="B54" s="237">
        <f t="shared" si="4"/>
        <v>10</v>
      </c>
      <c r="C54" s="238"/>
      <c r="D54" s="238"/>
      <c r="E54" s="239"/>
      <c r="F54" s="240"/>
      <c r="G54" s="238"/>
      <c r="H54" s="241"/>
    </row>
    <row r="55" spans="1:9" x14ac:dyDescent="0.3">
      <c r="B55" s="469"/>
      <c r="C55" s="467"/>
      <c r="D55" s="470" t="str">
        <f ca="1">' '!$A$122</f>
        <v>Sum</v>
      </c>
      <c r="E55" s="471">
        <f>SUM(E45:E54)</f>
        <v>3</v>
      </c>
      <c r="F55" s="467"/>
      <c r="G55" s="467"/>
      <c r="H55" s="467"/>
      <c r="I55" s="467"/>
    </row>
    <row r="56" spans="1:9" x14ac:dyDescent="0.3">
      <c r="B56" s="467"/>
      <c r="C56" s="467"/>
      <c r="D56" s="467"/>
      <c r="E56" s="467"/>
      <c r="F56" s="467"/>
      <c r="G56" s="467"/>
      <c r="H56" s="467"/>
    </row>
    <row r="57" spans="1:9" ht="21" x14ac:dyDescent="0.3">
      <c r="B57" s="242"/>
      <c r="C57" s="242" t="str">
        <f ca="1">' '!A80</f>
        <v>Technological trends</v>
      </c>
      <c r="D57" s="484"/>
      <c r="E57" s="484"/>
      <c r="F57" s="484"/>
      <c r="G57" s="484"/>
      <c r="H57" s="484"/>
    </row>
    <row r="58" spans="1:9" s="489" customFormat="1" ht="41.4" x14ac:dyDescent="0.3">
      <c r="A58" s="421"/>
      <c r="B58" s="485" t="str">
        <f ca="1">B16</f>
        <v>No.</v>
      </c>
      <c r="C58" s="486" t="str">
        <f ca="1">C16</f>
        <v>Influence factors</v>
      </c>
      <c r="D58" s="486" t="str">
        <f ca="1">D16</f>
        <v>Consequences</v>
      </c>
      <c r="E58" s="487" t="str">
        <f t="shared" ref="E58:H58" ca="1" si="5">E16</f>
        <v>Impact of consequences</v>
      </c>
      <c r="F58" s="487" t="str">
        <f t="shared" ca="1" si="5"/>
        <v>Trend</v>
      </c>
      <c r="G58" s="486" t="str">
        <f t="shared" ca="1" si="5"/>
        <v>Possible measures</v>
      </c>
      <c r="H58" s="488" t="str">
        <f t="shared" ca="1" si="5"/>
        <v>Status</v>
      </c>
      <c r="I58" s="421">
        <f ca="1">COUNTIF(H58:H68,1)</f>
        <v>1</v>
      </c>
    </row>
    <row r="59" spans="1:9" ht="23.4" x14ac:dyDescent="0.3">
      <c r="B59" s="243">
        <v>1</v>
      </c>
      <c r="C59" s="81"/>
      <c r="D59" s="81"/>
      <c r="E59" s="244">
        <v>1</v>
      </c>
      <c r="F59" s="245">
        <v>1</v>
      </c>
      <c r="G59" s="81"/>
      <c r="H59" s="246">
        <v>1</v>
      </c>
      <c r="I59" s="421">
        <f ca="1">COUNTIF(H58:H68,2)</f>
        <v>0</v>
      </c>
    </row>
    <row r="60" spans="1:9" ht="23.4" x14ac:dyDescent="0.3">
      <c r="B60" s="247">
        <f t="shared" ref="B60:B68" si="6">$B59+1</f>
        <v>2</v>
      </c>
      <c r="C60" s="66"/>
      <c r="D60" s="66"/>
      <c r="E60" s="248"/>
      <c r="F60" s="249"/>
      <c r="G60" s="66"/>
      <c r="H60" s="250"/>
      <c r="I60" s="421">
        <f ca="1">COUNTIF(H58:H69,3)</f>
        <v>0</v>
      </c>
    </row>
    <row r="61" spans="1:9" ht="23.4" x14ac:dyDescent="0.3">
      <c r="B61" s="243">
        <f t="shared" si="6"/>
        <v>3</v>
      </c>
      <c r="C61" s="81"/>
      <c r="D61" s="81"/>
      <c r="E61" s="244"/>
      <c r="F61" s="245"/>
      <c r="G61" s="81"/>
      <c r="H61" s="246"/>
    </row>
    <row r="62" spans="1:9" ht="23.4" x14ac:dyDescent="0.3">
      <c r="B62" s="247">
        <f t="shared" si="6"/>
        <v>4</v>
      </c>
      <c r="C62" s="66"/>
      <c r="D62" s="66"/>
      <c r="E62" s="248"/>
      <c r="F62" s="249"/>
      <c r="G62" s="66"/>
      <c r="H62" s="250"/>
    </row>
    <row r="63" spans="1:9" ht="23.4" x14ac:dyDescent="0.3">
      <c r="B63" s="243">
        <f t="shared" si="6"/>
        <v>5</v>
      </c>
      <c r="C63" s="81"/>
      <c r="D63" s="81"/>
      <c r="E63" s="244"/>
      <c r="F63" s="245"/>
      <c r="G63" s="81"/>
      <c r="H63" s="246"/>
    </row>
    <row r="64" spans="1:9" ht="23.4" x14ac:dyDescent="0.3">
      <c r="B64" s="247">
        <f t="shared" si="6"/>
        <v>6</v>
      </c>
      <c r="C64" s="66"/>
      <c r="D64" s="66"/>
      <c r="E64" s="248"/>
      <c r="F64" s="249"/>
      <c r="G64" s="66"/>
      <c r="H64" s="250"/>
    </row>
    <row r="65" spans="1:9" ht="23.4" x14ac:dyDescent="0.3">
      <c r="B65" s="243">
        <f t="shared" si="6"/>
        <v>7</v>
      </c>
      <c r="C65" s="81"/>
      <c r="D65" s="81"/>
      <c r="E65" s="244"/>
      <c r="F65" s="245"/>
      <c r="G65" s="81"/>
      <c r="H65" s="246"/>
    </row>
    <row r="66" spans="1:9" ht="23.4" x14ac:dyDescent="0.3">
      <c r="B66" s="247">
        <f t="shared" si="6"/>
        <v>8</v>
      </c>
      <c r="C66" s="66"/>
      <c r="D66" s="66"/>
      <c r="E66" s="248"/>
      <c r="F66" s="249"/>
      <c r="G66" s="66"/>
      <c r="H66" s="250"/>
    </row>
    <row r="67" spans="1:9" ht="23.4" x14ac:dyDescent="0.3">
      <c r="B67" s="243">
        <f t="shared" si="6"/>
        <v>9</v>
      </c>
      <c r="C67" s="81"/>
      <c r="D67" s="81"/>
      <c r="E67" s="244"/>
      <c r="F67" s="245"/>
      <c r="G67" s="81"/>
      <c r="H67" s="246"/>
    </row>
    <row r="68" spans="1:9" ht="23.4" x14ac:dyDescent="0.3">
      <c r="B68" s="251">
        <f t="shared" si="6"/>
        <v>10</v>
      </c>
      <c r="C68" s="252"/>
      <c r="D68" s="252"/>
      <c r="E68" s="253"/>
      <c r="F68" s="254"/>
      <c r="G68" s="252"/>
      <c r="H68" s="255"/>
    </row>
    <row r="69" spans="1:9" x14ac:dyDescent="0.3">
      <c r="B69" s="469"/>
      <c r="C69" s="467"/>
      <c r="D69" s="470" t="str">
        <f ca="1">' '!$A$122</f>
        <v>Sum</v>
      </c>
      <c r="E69" s="471">
        <f>SUM(E59:E68)</f>
        <v>1</v>
      </c>
      <c r="F69" s="467"/>
      <c r="G69" s="467"/>
      <c r="H69" s="467"/>
      <c r="I69" s="467"/>
    </row>
    <row r="70" spans="1:9" x14ac:dyDescent="0.3">
      <c r="B70" s="467"/>
      <c r="C70" s="467"/>
      <c r="D70" s="467"/>
      <c r="E70" s="467"/>
      <c r="F70" s="467"/>
      <c r="G70" s="467"/>
      <c r="H70" s="467"/>
    </row>
    <row r="71" spans="1:9" ht="21" x14ac:dyDescent="0.3">
      <c r="B71" s="256"/>
      <c r="C71" s="256" t="str">
        <f ca="1">' '!A81</f>
        <v>Ecological trends</v>
      </c>
      <c r="D71" s="490"/>
      <c r="E71" s="490"/>
      <c r="F71" s="490"/>
      <c r="G71" s="490"/>
      <c r="H71" s="490"/>
    </row>
    <row r="72" spans="1:9" s="489" customFormat="1" ht="41.4" x14ac:dyDescent="0.3">
      <c r="A72" s="421"/>
      <c r="B72" s="491" t="str">
        <f ca="1">B16</f>
        <v>No.</v>
      </c>
      <c r="C72" s="492" t="str">
        <f ca="1">C16</f>
        <v>Influence factors</v>
      </c>
      <c r="D72" s="492" t="str">
        <f ca="1">D16</f>
        <v>Consequences</v>
      </c>
      <c r="E72" s="493" t="str">
        <f t="shared" ref="E72:H72" ca="1" si="7">E16</f>
        <v>Impact of consequences</v>
      </c>
      <c r="F72" s="493" t="str">
        <f t="shared" ca="1" si="7"/>
        <v>Trend</v>
      </c>
      <c r="G72" s="492" t="str">
        <f t="shared" ca="1" si="7"/>
        <v>Possible measures</v>
      </c>
      <c r="H72" s="494" t="str">
        <f t="shared" ca="1" si="7"/>
        <v>Status</v>
      </c>
      <c r="I72" s="421">
        <f ca="1">COUNTIF(H72:H82,1)</f>
        <v>2</v>
      </c>
    </row>
    <row r="73" spans="1:9" ht="23.4" x14ac:dyDescent="0.3">
      <c r="B73" s="257">
        <v>1</v>
      </c>
      <c r="C73" s="74"/>
      <c r="D73" s="74"/>
      <c r="E73" s="258">
        <v>3</v>
      </c>
      <c r="F73" s="259">
        <v>1</v>
      </c>
      <c r="G73" s="74"/>
      <c r="H73" s="260">
        <v>1</v>
      </c>
      <c r="I73" s="421">
        <f ca="1">COUNTIF(H72:H82,2)</f>
        <v>0</v>
      </c>
    </row>
    <row r="74" spans="1:9" ht="23.4" x14ac:dyDescent="0.3">
      <c r="B74" s="261">
        <f t="shared" ref="B74:B82" si="8">$B73+1</f>
        <v>2</v>
      </c>
      <c r="C74" s="70"/>
      <c r="D74" s="70"/>
      <c r="E74" s="262"/>
      <c r="F74" s="263"/>
      <c r="G74" s="70"/>
      <c r="H74" s="264">
        <v>1</v>
      </c>
      <c r="I74" s="421">
        <f ca="1">COUNTIF(H72:H83,3)</f>
        <v>0</v>
      </c>
    </row>
    <row r="75" spans="1:9" ht="23.4" x14ac:dyDescent="0.3">
      <c r="B75" s="257">
        <f>$B74+1</f>
        <v>3</v>
      </c>
      <c r="C75" s="74"/>
      <c r="D75" s="74"/>
      <c r="E75" s="258"/>
      <c r="F75" s="259"/>
      <c r="G75" s="74"/>
      <c r="H75" s="260"/>
    </row>
    <row r="76" spans="1:9" ht="23.4" x14ac:dyDescent="0.3">
      <c r="B76" s="261">
        <f t="shared" si="8"/>
        <v>4</v>
      </c>
      <c r="C76" s="70"/>
      <c r="D76" s="70"/>
      <c r="E76" s="262"/>
      <c r="F76" s="263"/>
      <c r="G76" s="70"/>
      <c r="H76" s="264"/>
    </row>
    <row r="77" spans="1:9" ht="23.4" x14ac:dyDescent="0.3">
      <c r="B77" s="257">
        <f t="shared" si="8"/>
        <v>5</v>
      </c>
      <c r="C77" s="74"/>
      <c r="D77" s="74"/>
      <c r="E77" s="258"/>
      <c r="F77" s="259"/>
      <c r="G77" s="74"/>
      <c r="H77" s="260"/>
    </row>
    <row r="78" spans="1:9" ht="23.4" x14ac:dyDescent="0.3">
      <c r="B78" s="261">
        <f t="shared" si="8"/>
        <v>6</v>
      </c>
      <c r="C78" s="70"/>
      <c r="D78" s="70"/>
      <c r="E78" s="262"/>
      <c r="F78" s="263"/>
      <c r="G78" s="70"/>
      <c r="H78" s="264"/>
    </row>
    <row r="79" spans="1:9" ht="23.4" x14ac:dyDescent="0.3">
      <c r="B79" s="257">
        <f t="shared" si="8"/>
        <v>7</v>
      </c>
      <c r="C79" s="74"/>
      <c r="D79" s="74"/>
      <c r="E79" s="258"/>
      <c r="F79" s="259"/>
      <c r="G79" s="74"/>
      <c r="H79" s="260"/>
    </row>
    <row r="80" spans="1:9" ht="23.4" x14ac:dyDescent="0.3">
      <c r="B80" s="261">
        <f t="shared" si="8"/>
        <v>8</v>
      </c>
      <c r="C80" s="70"/>
      <c r="D80" s="70"/>
      <c r="E80" s="262"/>
      <c r="F80" s="263"/>
      <c r="G80" s="70"/>
      <c r="H80" s="264"/>
    </row>
    <row r="81" spans="1:9" ht="23.4" x14ac:dyDescent="0.3">
      <c r="B81" s="257">
        <f t="shared" si="8"/>
        <v>9</v>
      </c>
      <c r="C81" s="74"/>
      <c r="D81" s="74"/>
      <c r="E81" s="258"/>
      <c r="F81" s="259"/>
      <c r="G81" s="74"/>
      <c r="H81" s="260"/>
    </row>
    <row r="82" spans="1:9" ht="23.4" x14ac:dyDescent="0.3">
      <c r="B82" s="265">
        <f t="shared" si="8"/>
        <v>10</v>
      </c>
      <c r="C82" s="266"/>
      <c r="D82" s="266"/>
      <c r="E82" s="262"/>
      <c r="F82" s="268"/>
      <c r="G82" s="266"/>
      <c r="H82" s="269"/>
    </row>
    <row r="83" spans="1:9" x14ac:dyDescent="0.3">
      <c r="B83" s="469"/>
      <c r="C83" s="467"/>
      <c r="D83" s="470" t="str">
        <f ca="1">' '!$A$122</f>
        <v>Sum</v>
      </c>
      <c r="E83" s="471">
        <f>SUM(E73:E82)</f>
        <v>3</v>
      </c>
      <c r="F83" s="467"/>
      <c r="G83" s="467"/>
      <c r="H83" s="467"/>
      <c r="I83" s="467"/>
    </row>
    <row r="84" spans="1:9" x14ac:dyDescent="0.3">
      <c r="B84" s="467"/>
      <c r="C84" s="467"/>
      <c r="D84" s="467"/>
      <c r="E84" s="467"/>
      <c r="F84" s="467"/>
      <c r="G84" s="467"/>
      <c r="H84" s="467"/>
    </row>
    <row r="85" spans="1:9" ht="21" x14ac:dyDescent="0.3">
      <c r="B85" s="271"/>
      <c r="C85" s="271" t="str">
        <f ca="1">' '!A82</f>
        <v>Legal trends</v>
      </c>
      <c r="D85" s="495"/>
      <c r="E85" s="495"/>
      <c r="F85" s="495"/>
      <c r="G85" s="495"/>
      <c r="H85" s="495"/>
    </row>
    <row r="86" spans="1:9" s="489" customFormat="1" ht="41.4" x14ac:dyDescent="0.3">
      <c r="A86" s="421"/>
      <c r="B86" s="496" t="str">
        <f t="shared" ref="B86:H86" ca="1" si="9">B16</f>
        <v>No.</v>
      </c>
      <c r="C86" s="497" t="str">
        <f t="shared" ca="1" si="9"/>
        <v>Influence factors</v>
      </c>
      <c r="D86" s="497" t="str">
        <f t="shared" ca="1" si="9"/>
        <v>Consequences</v>
      </c>
      <c r="E86" s="498" t="str">
        <f t="shared" ca="1" si="9"/>
        <v>Impact of consequences</v>
      </c>
      <c r="F86" s="498" t="str">
        <f t="shared" ca="1" si="9"/>
        <v>Trend</v>
      </c>
      <c r="G86" s="497" t="str">
        <f t="shared" ca="1" si="9"/>
        <v>Possible measures</v>
      </c>
      <c r="H86" s="499" t="str">
        <f t="shared" ca="1" si="9"/>
        <v>Status</v>
      </c>
      <c r="I86" s="421">
        <f ca="1">COUNTIF(H86:H96,1)</f>
        <v>0</v>
      </c>
    </row>
    <row r="87" spans="1:9" ht="23.4" x14ac:dyDescent="0.3">
      <c r="B87" s="272">
        <v>1</v>
      </c>
      <c r="C87" s="273"/>
      <c r="D87" s="273"/>
      <c r="E87" s="274">
        <v>4</v>
      </c>
      <c r="F87" s="275">
        <v>1</v>
      </c>
      <c r="G87" s="273"/>
      <c r="H87" s="276">
        <v>9</v>
      </c>
      <c r="I87" s="421">
        <f ca="1">COUNTIF(H86:H96,2)</f>
        <v>0</v>
      </c>
    </row>
    <row r="88" spans="1:9" ht="23.4" x14ac:dyDescent="0.3">
      <c r="B88" s="277">
        <f t="shared" ref="B88:B96" si="10">$B87+1</f>
        <v>2</v>
      </c>
      <c r="C88" s="53"/>
      <c r="D88" s="53"/>
      <c r="E88" s="278"/>
      <c r="F88" s="279"/>
      <c r="G88" s="53"/>
      <c r="H88" s="280"/>
      <c r="I88" s="421">
        <f ca="1">COUNTIF(H86:H98,3)</f>
        <v>0</v>
      </c>
    </row>
    <row r="89" spans="1:9" ht="23.4" x14ac:dyDescent="0.3">
      <c r="B89" s="281">
        <f t="shared" si="10"/>
        <v>3</v>
      </c>
      <c r="C89" s="51"/>
      <c r="D89" s="51"/>
      <c r="E89" s="282"/>
      <c r="F89" s="283"/>
      <c r="G89" s="51"/>
      <c r="H89" s="284"/>
    </row>
    <row r="90" spans="1:9" ht="23.4" x14ac:dyDescent="0.3">
      <c r="B90" s="277">
        <f t="shared" si="10"/>
        <v>4</v>
      </c>
      <c r="C90" s="53"/>
      <c r="D90" s="53"/>
      <c r="E90" s="278"/>
      <c r="F90" s="279"/>
      <c r="G90" s="53"/>
      <c r="H90" s="280"/>
    </row>
    <row r="91" spans="1:9" ht="23.4" x14ac:dyDescent="0.3">
      <c r="B91" s="281">
        <f t="shared" si="10"/>
        <v>5</v>
      </c>
      <c r="C91" s="51"/>
      <c r="D91" s="51"/>
      <c r="E91" s="282"/>
      <c r="F91" s="283"/>
      <c r="G91" s="51"/>
      <c r="H91" s="284"/>
    </row>
    <row r="92" spans="1:9" ht="23.4" x14ac:dyDescent="0.3">
      <c r="B92" s="277">
        <f t="shared" si="10"/>
        <v>6</v>
      </c>
      <c r="C92" s="53"/>
      <c r="D92" s="53"/>
      <c r="E92" s="278"/>
      <c r="F92" s="279"/>
      <c r="G92" s="53"/>
      <c r="H92" s="280"/>
    </row>
    <row r="93" spans="1:9" ht="23.4" x14ac:dyDescent="0.3">
      <c r="B93" s="281">
        <f t="shared" si="10"/>
        <v>7</v>
      </c>
      <c r="C93" s="51"/>
      <c r="D93" s="51"/>
      <c r="E93" s="282"/>
      <c r="F93" s="283"/>
      <c r="G93" s="51"/>
      <c r="H93" s="284"/>
    </row>
    <row r="94" spans="1:9" ht="23.4" x14ac:dyDescent="0.3">
      <c r="B94" s="277">
        <f t="shared" si="10"/>
        <v>8</v>
      </c>
      <c r="C94" s="53"/>
      <c r="D94" s="53"/>
      <c r="E94" s="278"/>
      <c r="F94" s="279"/>
      <c r="G94" s="53"/>
      <c r="H94" s="280"/>
    </row>
    <row r="95" spans="1:9" ht="23.4" x14ac:dyDescent="0.3">
      <c r="B95" s="281">
        <f t="shared" si="10"/>
        <v>9</v>
      </c>
      <c r="C95" s="51"/>
      <c r="D95" s="51"/>
      <c r="E95" s="282"/>
      <c r="F95" s="283"/>
      <c r="G95" s="51"/>
      <c r="H95" s="284"/>
    </row>
    <row r="96" spans="1:9" ht="23.4" x14ac:dyDescent="0.3">
      <c r="B96" s="285">
        <f t="shared" si="10"/>
        <v>10</v>
      </c>
      <c r="C96" s="286"/>
      <c r="D96" s="286"/>
      <c r="E96" s="287"/>
      <c r="F96" s="288"/>
      <c r="G96" s="286"/>
      <c r="H96" s="289"/>
    </row>
    <row r="97" spans="1:9" x14ac:dyDescent="0.3">
      <c r="B97" s="423" t="s">
        <v>2038</v>
      </c>
      <c r="D97" s="470" t="str">
        <f ca="1">' '!$A$122</f>
        <v>Sum</v>
      </c>
      <c r="E97" s="471">
        <f>SUM(E87:E96)</f>
        <v>4</v>
      </c>
      <c r="F97" s="467"/>
      <c r="G97" s="467"/>
      <c r="H97" s="467"/>
      <c r="I97" s="467"/>
    </row>
    <row r="98" spans="1:9" x14ac:dyDescent="0.3">
      <c r="C98" s="467"/>
      <c r="D98" s="467"/>
      <c r="E98" s="467"/>
      <c r="F98" s="467"/>
      <c r="G98" s="467"/>
      <c r="H98" s="467"/>
    </row>
    <row r="99" spans="1:9" x14ac:dyDescent="0.3">
      <c r="C99" s="467"/>
      <c r="D99" s="467"/>
      <c r="E99" s="467"/>
      <c r="F99" s="467"/>
      <c r="G99" s="467"/>
      <c r="H99" s="467"/>
    </row>
    <row r="100" spans="1:9" x14ac:dyDescent="0.3">
      <c r="A100" s="500"/>
      <c r="B100" s="458"/>
      <c r="C100" s="458"/>
      <c r="D100" s="458"/>
      <c r="E100" s="467"/>
      <c r="F100" s="467"/>
      <c r="G100" s="467"/>
      <c r="H100" s="467"/>
    </row>
    <row r="101" spans="1:9" x14ac:dyDescent="0.3">
      <c r="A101" s="500"/>
      <c r="B101" s="458"/>
      <c r="E101" s="467"/>
      <c r="F101" s="467"/>
      <c r="G101" s="467"/>
      <c r="H101" s="467"/>
    </row>
    <row r="102" spans="1:9" x14ac:dyDescent="0.3">
      <c r="A102" s="500"/>
      <c r="B102" s="458"/>
      <c r="E102" s="467"/>
      <c r="F102" s="467"/>
      <c r="G102" s="467"/>
      <c r="H102" s="467"/>
    </row>
    <row r="103" spans="1:9" x14ac:dyDescent="0.3">
      <c r="A103" s="500"/>
      <c r="B103" s="458"/>
      <c r="E103" s="467"/>
      <c r="F103" s="467"/>
      <c r="G103" s="467"/>
      <c r="H103" s="467"/>
    </row>
    <row r="104" spans="1:9" x14ac:dyDescent="0.3">
      <c r="A104" s="500"/>
      <c r="B104" s="458"/>
      <c r="E104" s="467"/>
      <c r="F104" s="467"/>
      <c r="G104" s="467"/>
      <c r="H104" s="467"/>
    </row>
    <row r="105" spans="1:9" x14ac:dyDescent="0.3">
      <c r="A105" s="500"/>
      <c r="B105" s="458"/>
      <c r="E105" s="467"/>
      <c r="F105" s="467"/>
      <c r="G105" s="467"/>
      <c r="H105" s="467"/>
    </row>
    <row r="106" spans="1:9" x14ac:dyDescent="0.3">
      <c r="A106" s="500"/>
      <c r="B106" s="458"/>
      <c r="E106" s="467"/>
      <c r="F106" s="467"/>
      <c r="G106" s="467"/>
      <c r="H106" s="467"/>
    </row>
    <row r="107" spans="1:9" x14ac:dyDescent="0.3">
      <c r="B107" s="467"/>
      <c r="C107" s="467"/>
      <c r="D107" s="467"/>
      <c r="E107" s="467"/>
      <c r="F107" s="467"/>
      <c r="G107" s="467"/>
      <c r="H107" s="467"/>
    </row>
    <row r="108" spans="1:9" x14ac:dyDescent="0.3">
      <c r="B108" s="467"/>
      <c r="C108" s="467"/>
      <c r="D108" s="467"/>
      <c r="E108" s="467"/>
      <c r="F108" s="467"/>
      <c r="G108" s="467"/>
      <c r="H108" s="467"/>
    </row>
    <row r="109" spans="1:9" x14ac:dyDescent="0.3">
      <c r="B109" s="467"/>
      <c r="C109" s="467"/>
      <c r="D109" s="467"/>
      <c r="E109" s="467"/>
      <c r="F109" s="467"/>
      <c r="G109" s="467"/>
      <c r="H109" s="467"/>
    </row>
    <row r="110" spans="1:9" x14ac:dyDescent="0.3">
      <c r="B110" s="467"/>
      <c r="C110" s="467"/>
      <c r="D110" s="467"/>
      <c r="E110" s="467"/>
      <c r="F110" s="467"/>
      <c r="G110" s="467"/>
      <c r="H110" s="467"/>
    </row>
    <row r="111" spans="1:9" x14ac:dyDescent="0.3">
      <c r="B111" s="467"/>
      <c r="C111" s="467"/>
      <c r="D111" s="467"/>
      <c r="E111" s="467"/>
      <c r="F111" s="467"/>
      <c r="G111" s="467"/>
      <c r="H111" s="467"/>
    </row>
    <row r="112" spans="1:9" x14ac:dyDescent="0.3">
      <c r="B112" s="467"/>
      <c r="C112" s="467"/>
      <c r="D112" s="467"/>
      <c r="E112" s="467"/>
      <c r="F112" s="467"/>
      <c r="G112" s="467"/>
      <c r="H112" s="467"/>
    </row>
    <row r="113" spans="1:8" x14ac:dyDescent="0.3">
      <c r="B113" s="467"/>
      <c r="C113" s="467"/>
      <c r="D113" s="467"/>
      <c r="E113" s="467"/>
      <c r="F113" s="467"/>
      <c r="G113" s="467"/>
      <c r="H113" s="467"/>
    </row>
    <row r="114" spans="1:8" x14ac:dyDescent="0.3">
      <c r="B114" s="467"/>
      <c r="C114" s="467"/>
      <c r="D114" s="467"/>
      <c r="E114" s="467"/>
      <c r="F114" s="467"/>
      <c r="G114" s="467"/>
      <c r="H114" s="467"/>
    </row>
    <row r="115" spans="1:8" x14ac:dyDescent="0.3">
      <c r="B115" s="467"/>
      <c r="C115" s="467"/>
      <c r="D115" s="467"/>
      <c r="E115" s="467"/>
      <c r="F115" s="467"/>
      <c r="G115" s="467"/>
      <c r="H115" s="467"/>
    </row>
    <row r="116" spans="1:8" x14ac:dyDescent="0.3">
      <c r="B116" s="467"/>
      <c r="C116" s="467"/>
      <c r="D116" s="467"/>
      <c r="E116" s="467"/>
      <c r="F116" s="467"/>
      <c r="G116" s="467"/>
      <c r="H116" s="467"/>
    </row>
    <row r="117" spans="1:8" x14ac:dyDescent="0.3">
      <c r="B117" s="467"/>
      <c r="C117" s="467"/>
      <c r="D117" s="467"/>
      <c r="E117" s="467"/>
      <c r="F117" s="467"/>
      <c r="G117" s="467"/>
      <c r="H117" s="467"/>
    </row>
    <row r="118" spans="1:8" x14ac:dyDescent="0.3">
      <c r="B118" s="467"/>
      <c r="C118" s="467"/>
      <c r="D118" s="467"/>
      <c r="E118" s="467"/>
      <c r="F118" s="467"/>
      <c r="G118" s="467"/>
      <c r="H118" s="467"/>
    </row>
    <row r="119" spans="1:8" x14ac:dyDescent="0.3">
      <c r="B119" s="467"/>
      <c r="C119" s="467"/>
      <c r="D119" s="467"/>
      <c r="E119" s="467"/>
      <c r="F119" s="467"/>
      <c r="G119" s="467"/>
      <c r="H119" s="467"/>
    </row>
    <row r="120" spans="1:8" x14ac:dyDescent="0.3">
      <c r="B120" s="467"/>
      <c r="C120" s="467"/>
      <c r="D120" s="467"/>
      <c r="E120" s="467"/>
      <c r="F120" s="467"/>
      <c r="G120" s="467"/>
      <c r="H120" s="467"/>
    </row>
    <row r="121" spans="1:8" x14ac:dyDescent="0.3">
      <c r="B121" s="467"/>
      <c r="C121" s="467"/>
      <c r="D121" s="467"/>
      <c r="E121" s="467"/>
      <c r="F121" s="467"/>
      <c r="G121" s="467"/>
      <c r="H121" s="467"/>
    </row>
    <row r="122" spans="1:8" x14ac:dyDescent="0.3">
      <c r="B122" s="467"/>
      <c r="C122" s="467"/>
      <c r="D122" s="467"/>
      <c r="E122" s="467"/>
      <c r="F122" s="467"/>
      <c r="G122" s="467"/>
      <c r="H122" s="467"/>
    </row>
    <row r="123" spans="1:8" x14ac:dyDescent="0.3">
      <c r="B123" s="467"/>
      <c r="C123" s="467"/>
      <c r="D123" s="467"/>
      <c r="E123" s="467"/>
      <c r="F123" s="467"/>
      <c r="G123" s="467"/>
      <c r="H123" s="467"/>
    </row>
    <row r="124" spans="1:8" ht="0.9" customHeight="1" x14ac:dyDescent="0.3">
      <c r="A124" s="18"/>
      <c r="B124" s="467"/>
      <c r="C124" s="467"/>
      <c r="D124" s="467"/>
      <c r="E124" s="467"/>
      <c r="F124" s="467"/>
      <c r="G124" s="467"/>
      <c r="H124" s="467"/>
    </row>
    <row r="125" spans="1:8" x14ac:dyDescent="0.3">
      <c r="B125" s="467"/>
      <c r="C125" s="467"/>
      <c r="D125" s="467"/>
      <c r="E125" s="467"/>
      <c r="F125" s="467"/>
      <c r="G125" s="467"/>
      <c r="H125" s="467"/>
    </row>
    <row r="126" spans="1:8" x14ac:dyDescent="0.3">
      <c r="B126" s="467"/>
      <c r="C126" s="467"/>
      <c r="D126" s="467"/>
      <c r="E126" s="467"/>
      <c r="F126" s="467"/>
      <c r="G126" s="467"/>
      <c r="H126" s="467"/>
    </row>
    <row r="127" spans="1:8" x14ac:dyDescent="0.3">
      <c r="B127" s="467"/>
      <c r="C127" s="467"/>
      <c r="D127" s="467"/>
      <c r="E127" s="467"/>
      <c r="F127" s="467"/>
      <c r="G127" s="467"/>
      <c r="H127" s="467"/>
    </row>
    <row r="128" spans="1:8" x14ac:dyDescent="0.3">
      <c r="B128" s="467"/>
      <c r="C128" s="467"/>
      <c r="D128" s="467"/>
      <c r="E128" s="467"/>
      <c r="F128" s="467"/>
      <c r="G128" s="467"/>
      <c r="H128" s="467"/>
    </row>
    <row r="129" spans="2:8" x14ac:dyDescent="0.3">
      <c r="B129" s="467"/>
      <c r="C129" s="467"/>
      <c r="D129" s="467"/>
      <c r="E129" s="467"/>
      <c r="F129" s="467"/>
      <c r="G129" s="467"/>
      <c r="H129" s="467"/>
    </row>
    <row r="130" spans="2:8" x14ac:dyDescent="0.3">
      <c r="B130" s="467"/>
      <c r="C130" s="467"/>
      <c r="D130" s="467"/>
      <c r="E130" s="467"/>
      <c r="F130" s="467"/>
      <c r="G130" s="467"/>
      <c r="H130" s="467"/>
    </row>
    <row r="131" spans="2:8" x14ac:dyDescent="0.3">
      <c r="B131" s="467"/>
      <c r="C131" s="467"/>
      <c r="D131" s="467"/>
      <c r="E131" s="467"/>
      <c r="F131" s="467"/>
      <c r="G131" s="467"/>
      <c r="H131" s="467"/>
    </row>
    <row r="132" spans="2:8" x14ac:dyDescent="0.3">
      <c r="B132" s="467"/>
      <c r="C132" s="467"/>
      <c r="D132" s="467"/>
      <c r="E132" s="467"/>
      <c r="F132" s="467"/>
      <c r="G132" s="467"/>
      <c r="H132" s="467"/>
    </row>
    <row r="133" spans="2:8" x14ac:dyDescent="0.3">
      <c r="B133" s="467"/>
      <c r="C133" s="467"/>
      <c r="D133" s="467"/>
      <c r="E133" s="467"/>
      <c r="F133" s="467"/>
      <c r="G133" s="467"/>
      <c r="H133" s="467"/>
    </row>
    <row r="134" spans="2:8" x14ac:dyDescent="0.3">
      <c r="B134" s="467"/>
      <c r="C134" s="467"/>
      <c r="D134" s="467"/>
      <c r="E134" s="467"/>
      <c r="F134" s="467"/>
      <c r="G134" s="467"/>
      <c r="H134" s="467"/>
    </row>
    <row r="135" spans="2:8" x14ac:dyDescent="0.3">
      <c r="B135" s="467"/>
      <c r="C135" s="467"/>
      <c r="D135" s="467"/>
      <c r="E135" s="467"/>
      <c r="F135" s="467"/>
      <c r="G135" s="467"/>
      <c r="H135" s="467"/>
    </row>
    <row r="136" spans="2:8" x14ac:dyDescent="0.3">
      <c r="B136" s="467"/>
      <c r="C136" s="467"/>
      <c r="D136" s="467"/>
      <c r="E136" s="467"/>
      <c r="F136" s="467"/>
      <c r="G136" s="467"/>
      <c r="H136" s="467"/>
    </row>
    <row r="137" spans="2:8" x14ac:dyDescent="0.3">
      <c r="B137" s="467"/>
      <c r="C137" s="467"/>
      <c r="D137" s="467"/>
      <c r="E137" s="467"/>
      <c r="F137" s="467"/>
      <c r="G137" s="467"/>
      <c r="H137" s="467"/>
    </row>
    <row r="138" spans="2:8" x14ac:dyDescent="0.3">
      <c r="B138" s="467"/>
      <c r="C138" s="467"/>
      <c r="D138" s="467"/>
      <c r="E138" s="467"/>
      <c r="F138" s="467"/>
      <c r="G138" s="467"/>
      <c r="H138" s="467"/>
    </row>
    <row r="139" spans="2:8" x14ac:dyDescent="0.3">
      <c r="B139" s="467"/>
      <c r="C139" s="467"/>
      <c r="D139" s="467"/>
      <c r="E139" s="467"/>
      <c r="F139" s="467"/>
      <c r="G139" s="467"/>
      <c r="H139" s="467"/>
    </row>
    <row r="140" spans="2:8" x14ac:dyDescent="0.3">
      <c r="B140" s="467"/>
      <c r="C140" s="467"/>
      <c r="D140" s="467"/>
      <c r="E140" s="467"/>
      <c r="F140" s="467"/>
      <c r="G140" s="467"/>
      <c r="H140" s="467"/>
    </row>
    <row r="141" spans="2:8" x14ac:dyDescent="0.3">
      <c r="B141" s="467"/>
      <c r="C141" s="467"/>
      <c r="D141" s="467"/>
      <c r="E141" s="467"/>
      <c r="F141" s="467"/>
      <c r="G141" s="467"/>
      <c r="H141" s="467"/>
    </row>
    <row r="142" spans="2:8" x14ac:dyDescent="0.3">
      <c r="B142" s="467"/>
      <c r="C142" s="467"/>
      <c r="D142" s="467"/>
      <c r="E142" s="467"/>
      <c r="F142" s="467"/>
      <c r="G142" s="467"/>
      <c r="H142" s="467"/>
    </row>
    <row r="143" spans="2:8" x14ac:dyDescent="0.3">
      <c r="B143" s="467"/>
      <c r="C143" s="467"/>
      <c r="D143" s="467"/>
      <c r="E143" s="467"/>
      <c r="F143" s="467"/>
      <c r="G143" s="467"/>
      <c r="H143" s="467"/>
    </row>
    <row r="144" spans="2:8" x14ac:dyDescent="0.3">
      <c r="B144" s="467"/>
      <c r="C144" s="467"/>
      <c r="D144" s="467"/>
      <c r="E144" s="467"/>
      <c r="F144" s="467"/>
      <c r="G144" s="467"/>
      <c r="H144" s="467"/>
    </row>
    <row r="145" spans="2:8" x14ac:dyDescent="0.3">
      <c r="B145" s="467"/>
      <c r="C145" s="467"/>
      <c r="D145" s="467"/>
      <c r="E145" s="467"/>
      <c r="F145" s="467"/>
      <c r="G145" s="467"/>
      <c r="H145" s="467"/>
    </row>
    <row r="146" spans="2:8" x14ac:dyDescent="0.3">
      <c r="B146" s="467"/>
      <c r="C146" s="467"/>
      <c r="D146" s="467"/>
      <c r="E146" s="467"/>
      <c r="F146" s="467"/>
      <c r="G146" s="467"/>
      <c r="H146" s="467"/>
    </row>
    <row r="147" spans="2:8" x14ac:dyDescent="0.3">
      <c r="B147" s="467"/>
      <c r="C147" s="467"/>
      <c r="D147" s="467"/>
      <c r="E147" s="467"/>
      <c r="F147" s="467"/>
      <c r="G147" s="467"/>
      <c r="H147" s="467"/>
    </row>
    <row r="148" spans="2:8" x14ac:dyDescent="0.3">
      <c r="B148" s="467"/>
      <c r="C148" s="467"/>
      <c r="D148" s="467"/>
      <c r="E148" s="467"/>
      <c r="F148" s="467"/>
      <c r="G148" s="467"/>
      <c r="H148" s="467"/>
    </row>
    <row r="149" spans="2:8" x14ac:dyDescent="0.3">
      <c r="B149" s="467"/>
      <c r="C149" s="467"/>
      <c r="D149" s="467"/>
      <c r="E149" s="467"/>
      <c r="F149" s="467"/>
      <c r="G149" s="467"/>
      <c r="H149" s="467"/>
    </row>
    <row r="150" spans="2:8" x14ac:dyDescent="0.3">
      <c r="B150" s="467"/>
      <c r="C150" s="467"/>
      <c r="D150" s="467"/>
      <c r="E150" s="467"/>
      <c r="F150" s="467"/>
      <c r="G150" s="467"/>
      <c r="H150" s="467"/>
    </row>
    <row r="151" spans="2:8" x14ac:dyDescent="0.3">
      <c r="B151" s="467"/>
      <c r="C151" s="467"/>
      <c r="D151" s="467"/>
      <c r="E151" s="467"/>
      <c r="F151" s="467"/>
      <c r="G151" s="467"/>
      <c r="H151" s="467"/>
    </row>
    <row r="152" spans="2:8" x14ac:dyDescent="0.3">
      <c r="B152" s="467"/>
      <c r="C152" s="467"/>
      <c r="D152" s="467"/>
      <c r="E152" s="467"/>
      <c r="F152" s="467"/>
      <c r="G152" s="467"/>
      <c r="H152" s="467"/>
    </row>
    <row r="153" spans="2:8" x14ac:dyDescent="0.3">
      <c r="B153" s="467"/>
      <c r="C153" s="467"/>
      <c r="D153" s="467"/>
      <c r="E153" s="467"/>
      <c r="F153" s="467"/>
      <c r="G153" s="467"/>
      <c r="H153" s="467"/>
    </row>
    <row r="154" spans="2:8" x14ac:dyDescent="0.3">
      <c r="B154" s="467"/>
      <c r="C154" s="467"/>
      <c r="D154" s="467"/>
      <c r="E154" s="467"/>
      <c r="F154" s="467"/>
      <c r="G154" s="467"/>
      <c r="H154" s="467"/>
    </row>
    <row r="155" spans="2:8" x14ac:dyDescent="0.3">
      <c r="B155" s="467"/>
      <c r="C155" s="467"/>
      <c r="D155" s="467"/>
      <c r="E155" s="467"/>
      <c r="F155" s="467"/>
      <c r="G155" s="467"/>
      <c r="H155" s="467"/>
    </row>
    <row r="156" spans="2:8" x14ac:dyDescent="0.3">
      <c r="B156" s="467"/>
      <c r="C156" s="467"/>
      <c r="D156" s="467"/>
      <c r="E156" s="467"/>
      <c r="F156" s="467"/>
      <c r="G156" s="467"/>
      <c r="H156" s="467"/>
    </row>
    <row r="157" spans="2:8" x14ac:dyDescent="0.3">
      <c r="B157" s="467"/>
      <c r="C157" s="467"/>
      <c r="D157" s="467"/>
      <c r="E157" s="467"/>
      <c r="F157" s="467"/>
      <c r="G157" s="467"/>
      <c r="H157" s="467"/>
    </row>
    <row r="158" spans="2:8" x14ac:dyDescent="0.3">
      <c r="B158" s="467"/>
      <c r="C158" s="467"/>
      <c r="D158" s="467"/>
      <c r="E158" s="467"/>
      <c r="F158" s="467"/>
      <c r="G158" s="467"/>
      <c r="H158" s="467"/>
    </row>
    <row r="159" spans="2:8" x14ac:dyDescent="0.3">
      <c r="B159" s="467"/>
      <c r="C159" s="467"/>
      <c r="D159" s="467"/>
      <c r="E159" s="467"/>
      <c r="F159" s="467"/>
      <c r="G159" s="467"/>
      <c r="H159" s="467"/>
    </row>
    <row r="160" spans="2:8" x14ac:dyDescent="0.3">
      <c r="B160" s="467"/>
      <c r="C160" s="467"/>
      <c r="D160" s="467"/>
      <c r="E160" s="467"/>
      <c r="F160" s="467"/>
      <c r="G160" s="467"/>
      <c r="H160" s="467"/>
    </row>
    <row r="161" spans="2:8" x14ac:dyDescent="0.3">
      <c r="B161" s="467"/>
      <c r="C161" s="467"/>
      <c r="D161" s="467"/>
      <c r="E161" s="467"/>
      <c r="F161" s="467"/>
      <c r="G161" s="467"/>
      <c r="H161" s="467"/>
    </row>
    <row r="162" spans="2:8" x14ac:dyDescent="0.3">
      <c r="B162" s="467"/>
      <c r="C162" s="467"/>
      <c r="D162" s="467"/>
      <c r="E162" s="467"/>
      <c r="F162" s="467"/>
      <c r="G162" s="467"/>
      <c r="H162" s="467"/>
    </row>
    <row r="163" spans="2:8" x14ac:dyDescent="0.3">
      <c r="B163" s="467"/>
      <c r="C163" s="467"/>
      <c r="D163" s="467"/>
      <c r="E163" s="467"/>
      <c r="F163" s="467"/>
      <c r="G163" s="467"/>
      <c r="H163" s="467"/>
    </row>
    <row r="164" spans="2:8" x14ac:dyDescent="0.3">
      <c r="B164" s="467"/>
      <c r="C164" s="467"/>
      <c r="D164" s="467"/>
      <c r="E164" s="467"/>
      <c r="F164" s="467"/>
      <c r="G164" s="467"/>
      <c r="H164" s="467"/>
    </row>
    <row r="165" spans="2:8" x14ac:dyDescent="0.3">
      <c r="B165" s="467"/>
      <c r="C165" s="467"/>
      <c r="D165" s="467"/>
      <c r="E165" s="467"/>
      <c r="F165" s="467"/>
      <c r="G165" s="467"/>
      <c r="H165" s="467"/>
    </row>
    <row r="166" spans="2:8" x14ac:dyDescent="0.3">
      <c r="B166" s="467"/>
      <c r="C166" s="467"/>
      <c r="D166" s="467"/>
      <c r="E166" s="467"/>
      <c r="F166" s="467"/>
      <c r="G166" s="467"/>
      <c r="H166" s="467"/>
    </row>
    <row r="167" spans="2:8" x14ac:dyDescent="0.3">
      <c r="B167" s="467"/>
      <c r="C167" s="467"/>
      <c r="D167" s="467"/>
      <c r="E167" s="467"/>
      <c r="F167" s="467"/>
      <c r="G167" s="467"/>
      <c r="H167" s="467"/>
    </row>
    <row r="168" spans="2:8" x14ac:dyDescent="0.3">
      <c r="B168" s="467"/>
      <c r="C168" s="467"/>
      <c r="D168" s="467"/>
      <c r="E168" s="467"/>
      <c r="F168" s="467"/>
      <c r="G168" s="467"/>
      <c r="H168" s="467"/>
    </row>
    <row r="169" spans="2:8" x14ac:dyDescent="0.3">
      <c r="B169" s="467"/>
      <c r="C169" s="467"/>
      <c r="D169" s="467"/>
      <c r="E169" s="467"/>
      <c r="F169" s="467"/>
      <c r="G169" s="467"/>
      <c r="H169" s="467"/>
    </row>
    <row r="170" spans="2:8" x14ac:dyDescent="0.3">
      <c r="B170" s="467"/>
      <c r="C170" s="467"/>
      <c r="D170" s="467"/>
      <c r="E170" s="467"/>
      <c r="F170" s="467"/>
      <c r="G170" s="467"/>
      <c r="H170" s="467"/>
    </row>
    <row r="171" spans="2:8" x14ac:dyDescent="0.3">
      <c r="B171" s="467"/>
      <c r="C171" s="467"/>
      <c r="D171" s="467"/>
      <c r="E171" s="467"/>
      <c r="F171" s="467"/>
      <c r="G171" s="467"/>
      <c r="H171" s="467"/>
    </row>
    <row r="172" spans="2:8" x14ac:dyDescent="0.3">
      <c r="B172" s="467"/>
      <c r="C172" s="467"/>
      <c r="D172" s="467"/>
      <c r="E172" s="467"/>
      <c r="F172" s="467"/>
      <c r="G172" s="467"/>
      <c r="H172" s="467"/>
    </row>
    <row r="173" spans="2:8" x14ac:dyDescent="0.3">
      <c r="B173" s="467"/>
      <c r="C173" s="467"/>
      <c r="D173" s="467"/>
      <c r="E173" s="467"/>
      <c r="F173" s="467"/>
      <c r="G173" s="467"/>
      <c r="H173" s="467"/>
    </row>
    <row r="174" spans="2:8" x14ac:dyDescent="0.3">
      <c r="B174" s="467"/>
      <c r="C174" s="467"/>
      <c r="D174" s="467"/>
      <c r="E174" s="467"/>
      <c r="F174" s="467"/>
      <c r="G174" s="467"/>
      <c r="H174" s="467"/>
    </row>
    <row r="175" spans="2:8" x14ac:dyDescent="0.3">
      <c r="B175" s="467"/>
      <c r="C175" s="467"/>
      <c r="D175" s="467"/>
      <c r="E175" s="467"/>
      <c r="F175" s="467"/>
      <c r="G175" s="467"/>
      <c r="H175" s="467"/>
    </row>
    <row r="176" spans="2:8" x14ac:dyDescent="0.3">
      <c r="B176" s="467"/>
      <c r="C176" s="467"/>
      <c r="D176" s="467"/>
      <c r="E176" s="467"/>
      <c r="F176" s="467"/>
      <c r="G176" s="467"/>
      <c r="H176" s="467"/>
    </row>
    <row r="177" spans="2:8" x14ac:dyDescent="0.3">
      <c r="B177" s="467"/>
      <c r="C177" s="467"/>
      <c r="D177" s="467"/>
      <c r="E177" s="467"/>
      <c r="F177" s="467"/>
      <c r="G177" s="467"/>
      <c r="H177" s="467"/>
    </row>
    <row r="178" spans="2:8" x14ac:dyDescent="0.3">
      <c r="B178" s="467"/>
      <c r="C178" s="467"/>
      <c r="D178" s="467"/>
      <c r="E178" s="467"/>
      <c r="F178" s="467"/>
      <c r="G178" s="467"/>
      <c r="H178" s="467"/>
    </row>
    <row r="179" spans="2:8" x14ac:dyDescent="0.3">
      <c r="B179" s="467"/>
      <c r="C179" s="467"/>
      <c r="D179" s="467"/>
      <c r="E179" s="467"/>
      <c r="F179" s="467"/>
      <c r="G179" s="467"/>
      <c r="H179" s="467"/>
    </row>
    <row r="180" spans="2:8" x14ac:dyDescent="0.3">
      <c r="B180" s="467"/>
      <c r="C180" s="467"/>
      <c r="D180" s="467"/>
      <c r="E180" s="467"/>
      <c r="F180" s="467"/>
      <c r="G180" s="467"/>
      <c r="H180" s="467"/>
    </row>
    <row r="181" spans="2:8" x14ac:dyDescent="0.3">
      <c r="B181" s="467"/>
      <c r="C181" s="467"/>
      <c r="D181" s="467"/>
      <c r="E181" s="467"/>
      <c r="F181" s="467"/>
      <c r="G181" s="467"/>
      <c r="H181" s="467"/>
    </row>
    <row r="182" spans="2:8" x14ac:dyDescent="0.3">
      <c r="B182" s="467"/>
    </row>
    <row r="183" spans="2:8" x14ac:dyDescent="0.3">
      <c r="B183" s="467"/>
    </row>
  </sheetData>
  <sheetProtection sheet="1" objects="1" scenarios="1" formatCells="0" formatColumns="0" formatRows="0" insertHyperlinks="0" selectLockedCells="1" sort="0" autoFilter="0"/>
  <conditionalFormatting sqref="F17:F26">
    <cfRule type="iconSet" priority="21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20">
      <iconSet iconSet="3Symbols2" showValue="0" reverse="1">
        <cfvo type="percent" val="0"/>
        <cfvo type="num" val="2"/>
        <cfvo type="num" val="3"/>
      </iconSet>
    </cfRule>
  </conditionalFormatting>
  <conditionalFormatting sqref="F31:F40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16">
      <iconSet iconSet="3ArrowsGray" showValue="0" reverse="1">
        <cfvo type="percent" val="0"/>
        <cfvo type="num" val="2"/>
        <cfvo type="num" val="3"/>
      </iconSet>
    </cfRule>
  </conditionalFormatting>
  <conditionalFormatting sqref="H45:H54">
    <cfRule type="iconSet" priority="14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13">
      <iconSet iconSet="3Symbols2" showValue="0" reverse="1">
        <cfvo type="percent" val="0"/>
        <cfvo type="num" val="2"/>
        <cfvo type="num" val="3"/>
      </iconSet>
    </cfRule>
  </conditionalFormatting>
  <conditionalFormatting sqref="F59:F68">
    <cfRule type="iconSet" priority="12">
      <iconSet iconSet="3ArrowsGray" showValue="0" reverse="1">
        <cfvo type="percent" val="0"/>
        <cfvo type="num" val="2"/>
        <cfvo type="num" val="3"/>
      </iconSet>
    </cfRule>
  </conditionalFormatting>
  <conditionalFormatting sqref="H59:H68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F73:F82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H73:H82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F87:F96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H87:H96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E17:E26">
    <cfRule type="iconSet" priority="1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1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17">
      <iconSet iconSet="5Rating">
        <cfvo type="percent" val="0"/>
        <cfvo type="num" val="1"/>
        <cfvo type="num" val="2"/>
        <cfvo type="num" val="3"/>
        <cfvo type="num" val="4"/>
      </iconSet>
    </cfRule>
  </conditionalFormatting>
  <dataValidations count="2">
    <dataValidation type="list" showInputMessage="1" showErrorMessage="1" sqref="F59:F68 H75:H82 H87:H96 F45:F54 F31:F40 F17:F26 H17:H26 H31:H40 H45:H54 H59:H68 F87:F96 H73:H74 F73:F74 F75:F82" xr:uid="{00000000-0002-0000-0400-000000000000}">
      <formula1>"1,2,3"</formula1>
    </dataValidation>
    <dataValidation type="list" showInputMessage="1" showErrorMessage="1" sqref="E87:E96 E17:E26 E31:E40 E45:E54 E59:E68 E73:E74 E75:E82" xr:uid="{00000000-0002-0000-0400-000001000000}">
      <formula1>"0,1,2,3,4"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12">
    <tabColor theme="4" tint="0.79998168889431442"/>
  </sheetPr>
  <dimension ref="A1:R153"/>
  <sheetViews>
    <sheetView showGridLines="0" zoomScaleNormal="100" workbookViewId="0">
      <pane ySplit="1" topLeftCell="A54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421" customWidth="1"/>
    <col min="2" max="2" width="4.109375" style="18" customWidth="1"/>
    <col min="3" max="3" width="27" style="421" customWidth="1"/>
    <col min="4" max="4" width="40.33203125" style="421" customWidth="1"/>
    <col min="5" max="5" width="10.109375" style="421" customWidth="1"/>
    <col min="6" max="6" width="6.5546875" style="503" customWidth="1"/>
    <col min="7" max="7" width="49.33203125" style="421" customWidth="1"/>
    <col min="8" max="8" width="6.88671875" style="421" customWidth="1"/>
    <col min="9" max="9" width="4.5546875" style="421" hidden="1" customWidth="1"/>
    <col min="10" max="10" width="38.6640625" style="421" customWidth="1"/>
    <col min="11" max="11" width="4.5546875" style="421" customWidth="1"/>
    <col min="12" max="18" width="3.5546875" style="421" customWidth="1"/>
    <col min="19" max="16384" width="11.44140625" style="421"/>
  </cols>
  <sheetData>
    <row r="1" spans="1:18" s="2" customFormat="1" ht="42" customHeight="1" x14ac:dyDescent="0.3">
      <c r="A1" s="92"/>
      <c r="B1" s="411" t="str">
        <f ca="1">' '!A102</f>
        <v xml:space="preserve">5   F O R C E S   M O D E L   (P O R T E R)  </v>
      </c>
      <c r="C1" s="414"/>
      <c r="D1" s="411"/>
      <c r="E1" s="411"/>
      <c r="F1" s="501"/>
      <c r="G1" s="453"/>
      <c r="H1" s="431"/>
      <c r="I1" s="411"/>
      <c r="K1" s="194"/>
      <c r="L1" s="194"/>
      <c r="M1" s="194"/>
      <c r="N1" s="194"/>
      <c r="O1" s="194"/>
      <c r="P1" s="194"/>
      <c r="Q1" s="194"/>
      <c r="R1" s="194"/>
    </row>
    <row r="2" spans="1:18" s="2" customFormat="1" ht="2.4" customHeight="1" x14ac:dyDescent="0.3">
      <c r="A2" s="206" t="b">
        <v>0</v>
      </c>
      <c r="B2" s="92"/>
      <c r="C2" s="92"/>
      <c r="D2" s="193"/>
      <c r="E2" s="193"/>
      <c r="F2" s="502"/>
      <c r="G2" s="454"/>
      <c r="H2" s="193"/>
      <c r="I2" s="193"/>
      <c r="J2" s="206"/>
      <c r="K2" s="194"/>
      <c r="L2" s="194"/>
      <c r="M2" s="194"/>
      <c r="N2" s="194"/>
      <c r="O2" s="194"/>
      <c r="P2" s="194"/>
      <c r="Q2" s="194"/>
      <c r="R2" s="194"/>
    </row>
    <row r="3" spans="1:18" ht="21" customHeight="1" x14ac:dyDescent="0.3">
      <c r="A3" s="18"/>
      <c r="B3" s="455"/>
      <c r="J3" s="504" t="str">
        <f ca="1">IF(A2=FALSE,' '!A103,' '!A104)</f>
        <v>Threat of new entrants</v>
      </c>
    </row>
    <row r="4" spans="1:18" x14ac:dyDescent="0.3">
      <c r="A4" s="418"/>
      <c r="B4" s="505"/>
    </row>
    <row r="5" spans="1:18" x14ac:dyDescent="0.3">
      <c r="B5" s="505"/>
      <c r="F5" s="500" t="str">
        <f ca="1">J3</f>
        <v>Threat of new entrants</v>
      </c>
      <c r="G5" s="500">
        <f>IF(E34&lt;&gt;0,E34,0.1)</f>
        <v>7</v>
      </c>
    </row>
    <row r="6" spans="1:18" x14ac:dyDescent="0.3">
      <c r="B6" s="505"/>
      <c r="F6" s="500" t="str">
        <f ca="1">' '!A107</f>
        <v>Threat of substitute products</v>
      </c>
      <c r="G6" s="500">
        <f>IF(E49&lt;&gt;0,E49,0.1)</f>
        <v>3</v>
      </c>
    </row>
    <row r="7" spans="1:18" x14ac:dyDescent="0.3">
      <c r="B7" s="505"/>
      <c r="F7" s="500" t="str">
        <f ca="1">' '!A105</f>
        <v>Bargaining power of suppliers</v>
      </c>
      <c r="G7" s="500">
        <f>IF(E64&lt;&gt;0,E64,0.1)</f>
        <v>0.1</v>
      </c>
    </row>
    <row r="8" spans="1:18" x14ac:dyDescent="0.3">
      <c r="B8" s="505"/>
      <c r="F8" s="500" t="str">
        <f ca="1">' '!A106</f>
        <v>Negotiating power of customers</v>
      </c>
      <c r="G8" s="500">
        <f>IF(E79&lt;&gt;0,E79,0.1)</f>
        <v>3</v>
      </c>
    </row>
    <row r="9" spans="1:18" x14ac:dyDescent="0.3">
      <c r="B9" s="505"/>
      <c r="F9" s="500" t="str">
        <f ca="1">' '!A108</f>
        <v>Competitors / Rivalry</v>
      </c>
      <c r="G9" s="500">
        <f>IF(E94&lt;&gt;0,E94,0.1)</f>
        <v>10</v>
      </c>
    </row>
    <row r="10" spans="1:18" x14ac:dyDescent="0.3">
      <c r="B10" s="505"/>
      <c r="G10" s="503"/>
    </row>
    <row r="11" spans="1:18" x14ac:dyDescent="0.3">
      <c r="B11" s="505"/>
      <c r="G11" s="503"/>
    </row>
    <row r="12" spans="1:18" x14ac:dyDescent="0.3">
      <c r="B12" s="505"/>
    </row>
    <row r="13" spans="1:18" x14ac:dyDescent="0.3">
      <c r="B13" s="505"/>
    </row>
    <row r="14" spans="1:18" x14ac:dyDescent="0.3">
      <c r="B14" s="505"/>
    </row>
    <row r="15" spans="1:18" x14ac:dyDescent="0.3">
      <c r="B15" s="505"/>
    </row>
    <row r="16" spans="1:18" x14ac:dyDescent="0.3">
      <c r="B16" s="506"/>
    </row>
    <row r="17" spans="1:9" x14ac:dyDescent="0.3">
      <c r="B17" s="506"/>
    </row>
    <row r="18" spans="1:9" x14ac:dyDescent="0.3">
      <c r="B18" s="506"/>
    </row>
    <row r="19" spans="1:9" x14ac:dyDescent="0.3">
      <c r="B19" s="506"/>
    </row>
    <row r="20" spans="1:9" x14ac:dyDescent="0.3">
      <c r="B20" s="506"/>
    </row>
    <row r="21" spans="1:9" ht="27" customHeight="1" x14ac:dyDescent="0.3"/>
    <row r="22" spans="1:9" ht="21" x14ac:dyDescent="0.4">
      <c r="B22" s="462"/>
      <c r="C22" s="463" t="str">
        <f ca="1">J3</f>
        <v>Threat of new entrants</v>
      </c>
      <c r="D22" s="464"/>
      <c r="E22" s="464"/>
      <c r="F22" s="464"/>
      <c r="G22" s="464"/>
      <c r="H22" s="464"/>
    </row>
    <row r="23" spans="1:9" s="467" customFormat="1" ht="27.6" x14ac:dyDescent="0.3">
      <c r="A23" s="421"/>
      <c r="B23" s="465" t="str">
        <f ca="1">' '!A114</f>
        <v>No.</v>
      </c>
      <c r="C23" s="465" t="str">
        <f ca="1">' '!A115</f>
        <v>Title</v>
      </c>
      <c r="D23" s="465" t="str">
        <f ca="1">' '!A116</f>
        <v>Consequences</v>
      </c>
      <c r="E23" s="466" t="str">
        <f ca="1">' '!A117</f>
        <v>Degree of danger</v>
      </c>
      <c r="F23" s="466" t="str">
        <f ca="1">' '!A119</f>
        <v>Trend</v>
      </c>
      <c r="G23" s="465" t="str">
        <f ca="1">' '!A120</f>
        <v>Possible measures</v>
      </c>
      <c r="H23" s="466" t="str">
        <f ca="1">' '!A121</f>
        <v>Status</v>
      </c>
      <c r="I23" s="421">
        <f ca="1">COUNTIF(H23:H33,1)</f>
        <v>1</v>
      </c>
    </row>
    <row r="24" spans="1:9" ht="23.4" x14ac:dyDescent="0.3">
      <c r="B24" s="468">
        <v>1</v>
      </c>
      <c r="C24" s="20"/>
      <c r="D24" s="20"/>
      <c r="E24" s="21">
        <v>3</v>
      </c>
      <c r="F24" s="22">
        <v>2</v>
      </c>
      <c r="G24" s="20"/>
      <c r="H24" s="207">
        <v>1</v>
      </c>
      <c r="I24" s="421">
        <f>COUNTIF(H24:H33,2)</f>
        <v>0</v>
      </c>
    </row>
    <row r="25" spans="1:9" ht="23.4" x14ac:dyDescent="0.3">
      <c r="B25" s="208">
        <f t="shared" ref="B25:B33" si="0">$B24+1</f>
        <v>2</v>
      </c>
      <c r="C25" s="25"/>
      <c r="D25" s="25"/>
      <c r="E25" s="26">
        <v>4</v>
      </c>
      <c r="F25" s="27"/>
      <c r="G25" s="25"/>
      <c r="H25" s="209"/>
      <c r="I25" s="421">
        <f>COUNTIF(H24:H34,3)</f>
        <v>0</v>
      </c>
    </row>
    <row r="26" spans="1:9" ht="23.4" x14ac:dyDescent="0.3">
      <c r="B26" s="210">
        <f t="shared" si="0"/>
        <v>3</v>
      </c>
      <c r="C26" s="20"/>
      <c r="D26" s="20"/>
      <c r="E26" s="21"/>
      <c r="F26" s="22"/>
      <c r="G26" s="20"/>
      <c r="H26" s="207"/>
    </row>
    <row r="27" spans="1:9" ht="23.4" x14ac:dyDescent="0.3">
      <c r="B27" s="208">
        <f t="shared" si="0"/>
        <v>4</v>
      </c>
      <c r="C27" s="25"/>
      <c r="D27" s="25"/>
      <c r="E27" s="26"/>
      <c r="F27" s="27"/>
      <c r="G27" s="25"/>
      <c r="H27" s="209"/>
    </row>
    <row r="28" spans="1:9" ht="23.4" x14ac:dyDescent="0.3">
      <c r="B28" s="210">
        <f t="shared" si="0"/>
        <v>5</v>
      </c>
      <c r="C28" s="20"/>
      <c r="D28" s="20"/>
      <c r="E28" s="21"/>
      <c r="F28" s="22"/>
      <c r="G28" s="20"/>
      <c r="H28" s="207"/>
    </row>
    <row r="29" spans="1:9" ht="23.4" x14ac:dyDescent="0.3">
      <c r="B29" s="208">
        <f t="shared" si="0"/>
        <v>6</v>
      </c>
      <c r="C29" s="25"/>
      <c r="D29" s="25"/>
      <c r="E29" s="26"/>
      <c r="F29" s="27"/>
      <c r="G29" s="25"/>
      <c r="H29" s="209"/>
    </row>
    <row r="30" spans="1:9" ht="23.4" x14ac:dyDescent="0.3">
      <c r="B30" s="210">
        <f t="shared" si="0"/>
        <v>7</v>
      </c>
      <c r="C30" s="20"/>
      <c r="D30" s="20"/>
      <c r="E30" s="21"/>
      <c r="F30" s="22"/>
      <c r="G30" s="20"/>
      <c r="H30" s="207"/>
    </row>
    <row r="31" spans="1:9" ht="23.4" x14ac:dyDescent="0.3">
      <c r="B31" s="208">
        <f t="shared" si="0"/>
        <v>8</v>
      </c>
      <c r="C31" s="25"/>
      <c r="D31" s="25"/>
      <c r="E31" s="26"/>
      <c r="F31" s="27"/>
      <c r="G31" s="25"/>
      <c r="H31" s="209"/>
    </row>
    <row r="32" spans="1:9" ht="23.4" x14ac:dyDescent="0.3">
      <c r="B32" s="210">
        <f t="shared" si="0"/>
        <v>9</v>
      </c>
      <c r="C32" s="20"/>
      <c r="D32" s="20"/>
      <c r="E32" s="21"/>
      <c r="F32" s="22"/>
      <c r="G32" s="20"/>
      <c r="H32" s="207"/>
    </row>
    <row r="33" spans="2:12" ht="23.4" x14ac:dyDescent="0.3">
      <c r="B33" s="208">
        <f t="shared" si="0"/>
        <v>10</v>
      </c>
      <c r="C33" s="25"/>
      <c r="D33" s="25"/>
      <c r="E33" s="26"/>
      <c r="F33" s="27"/>
      <c r="G33" s="25"/>
      <c r="H33" s="209"/>
    </row>
    <row r="34" spans="2:12" x14ac:dyDescent="0.3">
      <c r="B34" s="469"/>
      <c r="C34" s="467"/>
      <c r="D34" s="470" t="str">
        <f ca="1">' '!$A$122</f>
        <v>Sum</v>
      </c>
      <c r="E34" s="471">
        <f>SUM(E24:E33)</f>
        <v>7</v>
      </c>
      <c r="F34" s="467"/>
      <c r="G34" s="472"/>
      <c r="H34" s="467"/>
    </row>
    <row r="35" spans="2:12" x14ac:dyDescent="0.3">
      <c r="B35" s="469"/>
      <c r="C35" s="467"/>
      <c r="D35" s="467"/>
      <c r="E35" s="467"/>
      <c r="F35" s="507"/>
      <c r="G35" s="467"/>
      <c r="H35" s="467"/>
    </row>
    <row r="36" spans="2:12" x14ac:dyDescent="0.3">
      <c r="B36" s="469"/>
      <c r="C36" s="467"/>
      <c r="D36" s="467"/>
      <c r="E36" s="467"/>
      <c r="F36" s="507"/>
      <c r="G36" s="467"/>
      <c r="H36" s="467"/>
    </row>
    <row r="37" spans="2:12" ht="21" x14ac:dyDescent="0.3">
      <c r="B37" s="211"/>
      <c r="C37" s="211" t="str">
        <f ca="1">' '!A111</f>
        <v>Threat of substitute products</v>
      </c>
      <c r="D37" s="473"/>
      <c r="E37" s="473"/>
      <c r="F37" s="473"/>
      <c r="G37" s="473"/>
      <c r="H37" s="473"/>
    </row>
    <row r="38" spans="2:12" ht="27.6" x14ac:dyDescent="0.3">
      <c r="B38" s="474" t="str">
        <f t="shared" ref="B38:H38" ca="1" si="1">B23</f>
        <v>No.</v>
      </c>
      <c r="C38" s="475" t="str">
        <f t="shared" ca="1" si="1"/>
        <v>Title</v>
      </c>
      <c r="D38" s="475" t="str">
        <f t="shared" ca="1" si="1"/>
        <v>Consequences</v>
      </c>
      <c r="E38" s="476" t="str">
        <f t="shared" ca="1" si="1"/>
        <v>Degree of danger</v>
      </c>
      <c r="F38" s="476" t="str">
        <f t="shared" ca="1" si="1"/>
        <v>Trend</v>
      </c>
      <c r="G38" s="475" t="str">
        <f t="shared" ca="1" si="1"/>
        <v>Possible measures</v>
      </c>
      <c r="H38" s="477" t="str">
        <f t="shared" ca="1" si="1"/>
        <v>Status</v>
      </c>
      <c r="I38" s="421">
        <f ca="1">COUNTIF(H38:H48,1)</f>
        <v>1</v>
      </c>
    </row>
    <row r="39" spans="2:12" ht="23.4" x14ac:dyDescent="0.3">
      <c r="B39" s="212">
        <v>1</v>
      </c>
      <c r="C39" s="213"/>
      <c r="D39" s="213"/>
      <c r="E39" s="214">
        <v>3</v>
      </c>
      <c r="F39" s="215">
        <v>2</v>
      </c>
      <c r="G39" s="213"/>
      <c r="H39" s="216">
        <v>1</v>
      </c>
      <c r="I39" s="421">
        <f ca="1">COUNTIF(H38:H48,2)</f>
        <v>0</v>
      </c>
    </row>
    <row r="40" spans="2:12" ht="23.4" x14ac:dyDescent="0.3">
      <c r="B40" s="217">
        <f t="shared" ref="B40:B48" si="2">$B39+1</f>
        <v>2</v>
      </c>
      <c r="C40" s="218"/>
      <c r="D40" s="218"/>
      <c r="E40" s="219"/>
      <c r="F40" s="220"/>
      <c r="G40" s="218"/>
      <c r="H40" s="221"/>
      <c r="I40" s="421">
        <f ca="1">COUNTIF(H38:H50,3)</f>
        <v>0</v>
      </c>
    </row>
    <row r="41" spans="2:12" ht="23.4" x14ac:dyDescent="0.3">
      <c r="B41" s="212">
        <f t="shared" si="2"/>
        <v>3</v>
      </c>
      <c r="C41" s="213"/>
      <c r="D41" s="213"/>
      <c r="E41" s="214"/>
      <c r="F41" s="215"/>
      <c r="G41" s="213"/>
      <c r="H41" s="216"/>
    </row>
    <row r="42" spans="2:12" ht="23.4" x14ac:dyDescent="0.3">
      <c r="B42" s="217">
        <f t="shared" si="2"/>
        <v>4</v>
      </c>
      <c r="C42" s="218"/>
      <c r="D42" s="218"/>
      <c r="E42" s="219"/>
      <c r="F42" s="220"/>
      <c r="G42" s="218"/>
      <c r="H42" s="221"/>
    </row>
    <row r="43" spans="2:12" ht="23.4" x14ac:dyDescent="0.3">
      <c r="B43" s="212">
        <f t="shared" si="2"/>
        <v>5</v>
      </c>
      <c r="C43" s="213"/>
      <c r="D43" s="213"/>
      <c r="E43" s="214"/>
      <c r="F43" s="215"/>
      <c r="G43" s="213"/>
      <c r="H43" s="216"/>
    </row>
    <row r="44" spans="2:12" ht="23.4" x14ac:dyDescent="0.3">
      <c r="B44" s="217">
        <f t="shared" si="2"/>
        <v>6</v>
      </c>
      <c r="C44" s="218"/>
      <c r="D44" s="218"/>
      <c r="E44" s="219"/>
      <c r="F44" s="220"/>
      <c r="G44" s="218"/>
      <c r="H44" s="221"/>
    </row>
    <row r="45" spans="2:12" ht="23.4" x14ac:dyDescent="0.3">
      <c r="B45" s="212">
        <f t="shared" si="2"/>
        <v>7</v>
      </c>
      <c r="C45" s="213"/>
      <c r="D45" s="213"/>
      <c r="E45" s="214"/>
      <c r="F45" s="215"/>
      <c r="G45" s="213"/>
      <c r="H45" s="216"/>
      <c r="K45" s="508"/>
      <c r="L45" s="509"/>
    </row>
    <row r="46" spans="2:12" ht="23.4" x14ac:dyDescent="0.3">
      <c r="B46" s="217">
        <f t="shared" si="2"/>
        <v>8</v>
      </c>
      <c r="C46" s="218"/>
      <c r="D46" s="218"/>
      <c r="E46" s="219"/>
      <c r="F46" s="220"/>
      <c r="G46" s="218"/>
      <c r="H46" s="221"/>
      <c r="L46" s="509"/>
    </row>
    <row r="47" spans="2:12" ht="23.4" x14ac:dyDescent="0.3">
      <c r="B47" s="212">
        <f t="shared" si="2"/>
        <v>9</v>
      </c>
      <c r="C47" s="213"/>
      <c r="D47" s="213"/>
      <c r="E47" s="214"/>
      <c r="F47" s="215"/>
      <c r="G47" s="213"/>
      <c r="H47" s="216"/>
    </row>
    <row r="48" spans="2:12" ht="23.4" x14ac:dyDescent="0.3">
      <c r="B48" s="222">
        <f t="shared" si="2"/>
        <v>10</v>
      </c>
      <c r="C48" s="87"/>
      <c r="D48" s="87"/>
      <c r="E48" s="223"/>
      <c r="F48" s="224"/>
      <c r="G48" s="87"/>
      <c r="H48" s="225"/>
    </row>
    <row r="49" spans="2:11" x14ac:dyDescent="0.3">
      <c r="B49" s="469"/>
      <c r="C49" s="467"/>
      <c r="D49" s="470" t="str">
        <f ca="1">' '!$A$122</f>
        <v>Sum</v>
      </c>
      <c r="E49" s="471">
        <f>SUM(E39:E48)</f>
        <v>3</v>
      </c>
      <c r="F49" s="467"/>
      <c r="G49" s="467"/>
      <c r="H49" s="467"/>
    </row>
    <row r="50" spans="2:11" x14ac:dyDescent="0.3">
      <c r="B50" s="469"/>
      <c r="C50" s="467"/>
      <c r="D50" s="467"/>
      <c r="E50" s="467"/>
      <c r="F50" s="507"/>
      <c r="G50" s="467"/>
      <c r="H50" s="467"/>
    </row>
    <row r="51" spans="2:11" x14ac:dyDescent="0.3">
      <c r="B51" s="469"/>
      <c r="C51" s="467"/>
      <c r="D51" s="467"/>
      <c r="E51" s="467"/>
      <c r="F51" s="507"/>
      <c r="G51" s="467"/>
      <c r="H51" s="467"/>
    </row>
    <row r="52" spans="2:11" ht="21" x14ac:dyDescent="0.3">
      <c r="B52" s="226"/>
      <c r="C52" s="226" t="str">
        <f ca="1">' '!A110</f>
        <v>Bargaining power of suppliers</v>
      </c>
      <c r="D52" s="479"/>
      <c r="E52" s="479"/>
      <c r="F52" s="479"/>
      <c r="G52" s="479"/>
      <c r="H52" s="479"/>
    </row>
    <row r="53" spans="2:11" ht="27.6" x14ac:dyDescent="0.3">
      <c r="B53" s="480" t="str">
        <f t="shared" ref="B53:H53" ca="1" si="3">B23</f>
        <v>No.</v>
      </c>
      <c r="C53" s="481" t="str">
        <f t="shared" ca="1" si="3"/>
        <v>Title</v>
      </c>
      <c r="D53" s="481" t="str">
        <f t="shared" ca="1" si="3"/>
        <v>Consequences</v>
      </c>
      <c r="E53" s="482" t="str">
        <f t="shared" ca="1" si="3"/>
        <v>Degree of danger</v>
      </c>
      <c r="F53" s="482" t="str">
        <f t="shared" ca="1" si="3"/>
        <v>Trend</v>
      </c>
      <c r="G53" s="481" t="str">
        <f t="shared" ca="1" si="3"/>
        <v>Possible measures</v>
      </c>
      <c r="H53" s="483" t="str">
        <f t="shared" ca="1" si="3"/>
        <v>Status</v>
      </c>
      <c r="I53" s="421">
        <f ca="1">COUNTIF(H53:H63,1)</f>
        <v>0</v>
      </c>
    </row>
    <row r="54" spans="2:11" ht="23.4" x14ac:dyDescent="0.3">
      <c r="B54" s="227">
        <v>1</v>
      </c>
      <c r="C54" s="228"/>
      <c r="D54" s="228"/>
      <c r="E54" s="229"/>
      <c r="F54" s="230"/>
      <c r="G54" s="228"/>
      <c r="H54" s="231">
        <v>2</v>
      </c>
      <c r="I54" s="421">
        <f ca="1">COUNTIF(H53:H63,2)</f>
        <v>1</v>
      </c>
    </row>
    <row r="55" spans="2:11" ht="23.4" x14ac:dyDescent="0.3">
      <c r="B55" s="232">
        <f t="shared" ref="B55:B63" si="4">$B54+1</f>
        <v>2</v>
      </c>
      <c r="C55" s="233"/>
      <c r="D55" s="233"/>
      <c r="E55" s="234"/>
      <c r="F55" s="235"/>
      <c r="G55" s="233"/>
      <c r="H55" s="236"/>
      <c r="I55" s="421">
        <f ca="1">COUNTIF(H53:H64,3)</f>
        <v>0</v>
      </c>
    </row>
    <row r="56" spans="2:11" ht="23.4" x14ac:dyDescent="0.3">
      <c r="B56" s="227">
        <f t="shared" si="4"/>
        <v>3</v>
      </c>
      <c r="C56" s="228"/>
      <c r="D56" s="228"/>
      <c r="E56" s="229"/>
      <c r="F56" s="230"/>
      <c r="G56" s="228"/>
      <c r="H56" s="231"/>
    </row>
    <row r="57" spans="2:11" ht="23.4" x14ac:dyDescent="0.3">
      <c r="B57" s="232">
        <f t="shared" si="4"/>
        <v>4</v>
      </c>
      <c r="C57" s="233"/>
      <c r="D57" s="233"/>
      <c r="E57" s="234"/>
      <c r="F57" s="235"/>
      <c r="G57" s="233"/>
      <c r="H57" s="236"/>
      <c r="K57" s="508"/>
    </row>
    <row r="58" spans="2:11" ht="23.4" x14ac:dyDescent="0.3">
      <c r="B58" s="227">
        <f t="shared" si="4"/>
        <v>5</v>
      </c>
      <c r="C58" s="228"/>
      <c r="D58" s="228"/>
      <c r="E58" s="229"/>
      <c r="F58" s="230"/>
      <c r="G58" s="228"/>
      <c r="H58" s="231"/>
    </row>
    <row r="59" spans="2:11" ht="23.4" x14ac:dyDescent="0.3">
      <c r="B59" s="232">
        <f t="shared" si="4"/>
        <v>6</v>
      </c>
      <c r="C59" s="233"/>
      <c r="D59" s="233"/>
      <c r="E59" s="234"/>
      <c r="F59" s="235"/>
      <c r="G59" s="233"/>
      <c r="H59" s="236"/>
    </row>
    <row r="60" spans="2:11" ht="23.4" x14ac:dyDescent="0.3">
      <c r="B60" s="227">
        <f t="shared" si="4"/>
        <v>7</v>
      </c>
      <c r="C60" s="228"/>
      <c r="D60" s="228"/>
      <c r="E60" s="229"/>
      <c r="F60" s="230"/>
      <c r="G60" s="228"/>
      <c r="H60" s="231"/>
    </row>
    <row r="61" spans="2:11" ht="23.4" x14ac:dyDescent="0.3">
      <c r="B61" s="232">
        <f t="shared" si="4"/>
        <v>8</v>
      </c>
      <c r="C61" s="233"/>
      <c r="D61" s="233"/>
      <c r="E61" s="234"/>
      <c r="F61" s="235"/>
      <c r="G61" s="233"/>
      <c r="H61" s="236"/>
    </row>
    <row r="62" spans="2:11" ht="23.4" x14ac:dyDescent="0.3">
      <c r="B62" s="227">
        <f t="shared" si="4"/>
        <v>9</v>
      </c>
      <c r="C62" s="228"/>
      <c r="D62" s="228"/>
      <c r="E62" s="229"/>
      <c r="F62" s="230"/>
      <c r="G62" s="228"/>
      <c r="H62" s="231"/>
    </row>
    <row r="63" spans="2:11" ht="23.4" x14ac:dyDescent="0.3">
      <c r="B63" s="237">
        <f t="shared" si="4"/>
        <v>10</v>
      </c>
      <c r="C63" s="238"/>
      <c r="D63" s="238"/>
      <c r="E63" s="239"/>
      <c r="F63" s="240"/>
      <c r="G63" s="238"/>
      <c r="H63" s="241"/>
    </row>
    <row r="64" spans="2:11" x14ac:dyDescent="0.3">
      <c r="B64" s="469"/>
      <c r="C64" s="467"/>
      <c r="D64" s="470" t="str">
        <f ca="1">' '!$A$122</f>
        <v>Sum</v>
      </c>
      <c r="E64" s="471">
        <f>SUM(E54:E63)</f>
        <v>0</v>
      </c>
      <c r="F64" s="467"/>
      <c r="G64" s="467"/>
      <c r="H64" s="467"/>
    </row>
    <row r="65" spans="1:9" x14ac:dyDescent="0.3">
      <c r="B65" s="469"/>
      <c r="C65" s="467"/>
      <c r="D65" s="467"/>
      <c r="E65" s="467"/>
      <c r="F65" s="507"/>
      <c r="G65" s="467"/>
      <c r="H65" s="467"/>
    </row>
    <row r="66" spans="1:9" x14ac:dyDescent="0.3">
      <c r="B66" s="469"/>
      <c r="C66" s="467"/>
      <c r="D66" s="467"/>
      <c r="E66" s="467"/>
      <c r="F66" s="507"/>
      <c r="G66" s="467"/>
      <c r="H66" s="467"/>
    </row>
    <row r="67" spans="1:9" ht="21" x14ac:dyDescent="0.3">
      <c r="B67" s="242"/>
      <c r="C67" s="242" t="str">
        <f ca="1">' '!A112</f>
        <v>Negotiating power of customers</v>
      </c>
      <c r="D67" s="484"/>
      <c r="E67" s="484"/>
      <c r="F67" s="484"/>
      <c r="G67" s="484"/>
      <c r="H67" s="484"/>
    </row>
    <row r="68" spans="1:9" s="489" customFormat="1" ht="27.6" x14ac:dyDescent="0.3">
      <c r="A68" s="421"/>
      <c r="B68" s="485" t="str">
        <f t="shared" ref="B68:H68" ca="1" si="5">B23</f>
        <v>No.</v>
      </c>
      <c r="C68" s="486" t="str">
        <f t="shared" ca="1" si="5"/>
        <v>Title</v>
      </c>
      <c r="D68" s="486" t="str">
        <f t="shared" ca="1" si="5"/>
        <v>Consequences</v>
      </c>
      <c r="E68" s="487" t="str">
        <f t="shared" ca="1" si="5"/>
        <v>Degree of danger</v>
      </c>
      <c r="F68" s="487" t="str">
        <f t="shared" ca="1" si="5"/>
        <v>Trend</v>
      </c>
      <c r="G68" s="486" t="str">
        <f t="shared" ca="1" si="5"/>
        <v>Possible measures</v>
      </c>
      <c r="H68" s="488" t="str">
        <f t="shared" ca="1" si="5"/>
        <v>Status</v>
      </c>
      <c r="I68" s="421">
        <f ca="1">COUNTIF(H68:H78,1)</f>
        <v>1</v>
      </c>
    </row>
    <row r="69" spans="1:9" ht="23.4" x14ac:dyDescent="0.3">
      <c r="B69" s="243">
        <v>1</v>
      </c>
      <c r="C69" s="81"/>
      <c r="D69" s="81"/>
      <c r="E69" s="244">
        <v>3</v>
      </c>
      <c r="F69" s="245"/>
      <c r="G69" s="81"/>
      <c r="H69" s="246">
        <v>1</v>
      </c>
      <c r="I69" s="421">
        <f ca="1">COUNTIF(H68:H78,2)</f>
        <v>0</v>
      </c>
    </row>
    <row r="70" spans="1:9" ht="23.4" x14ac:dyDescent="0.3">
      <c r="B70" s="247">
        <f t="shared" ref="B70:B78" si="6">$B69+1</f>
        <v>2</v>
      </c>
      <c r="C70" s="66"/>
      <c r="D70" s="66"/>
      <c r="E70" s="248"/>
      <c r="F70" s="249"/>
      <c r="G70" s="66"/>
      <c r="H70" s="250"/>
      <c r="I70" s="421">
        <f ca="1">COUNTIF(H68:H79,3)</f>
        <v>0</v>
      </c>
    </row>
    <row r="71" spans="1:9" ht="23.4" x14ac:dyDescent="0.3">
      <c r="B71" s="243">
        <f t="shared" si="6"/>
        <v>3</v>
      </c>
      <c r="C71" s="81"/>
      <c r="D71" s="81"/>
      <c r="E71" s="244"/>
      <c r="F71" s="245"/>
      <c r="G71" s="81"/>
      <c r="H71" s="246"/>
    </row>
    <row r="72" spans="1:9" ht="23.4" x14ac:dyDescent="0.3">
      <c r="B72" s="247">
        <f t="shared" si="6"/>
        <v>4</v>
      </c>
      <c r="C72" s="66"/>
      <c r="D72" s="66"/>
      <c r="E72" s="248"/>
      <c r="F72" s="249"/>
      <c r="G72" s="66"/>
      <c r="H72" s="250"/>
    </row>
    <row r="73" spans="1:9" ht="23.4" x14ac:dyDescent="0.3">
      <c r="B73" s="243">
        <f t="shared" si="6"/>
        <v>5</v>
      </c>
      <c r="C73" s="81"/>
      <c r="D73" s="81"/>
      <c r="E73" s="244"/>
      <c r="F73" s="245"/>
      <c r="G73" s="81"/>
      <c r="H73" s="246"/>
    </row>
    <row r="74" spans="1:9" ht="23.4" x14ac:dyDescent="0.3">
      <c r="B74" s="247">
        <f t="shared" si="6"/>
        <v>6</v>
      </c>
      <c r="C74" s="66"/>
      <c r="D74" s="66"/>
      <c r="E74" s="248"/>
      <c r="F74" s="249"/>
      <c r="G74" s="66"/>
      <c r="H74" s="250"/>
    </row>
    <row r="75" spans="1:9" ht="23.4" x14ac:dyDescent="0.3">
      <c r="B75" s="243">
        <f t="shared" si="6"/>
        <v>7</v>
      </c>
      <c r="C75" s="81"/>
      <c r="D75" s="81"/>
      <c r="E75" s="244"/>
      <c r="F75" s="245"/>
      <c r="G75" s="81"/>
      <c r="H75" s="246"/>
    </row>
    <row r="76" spans="1:9" ht="23.4" x14ac:dyDescent="0.3">
      <c r="B76" s="247">
        <f t="shared" si="6"/>
        <v>8</v>
      </c>
      <c r="C76" s="66"/>
      <c r="D76" s="66"/>
      <c r="E76" s="248"/>
      <c r="F76" s="249"/>
      <c r="G76" s="66"/>
      <c r="H76" s="250"/>
    </row>
    <row r="77" spans="1:9" ht="23.4" x14ac:dyDescent="0.3">
      <c r="B77" s="243">
        <f t="shared" si="6"/>
        <v>9</v>
      </c>
      <c r="C77" s="81"/>
      <c r="D77" s="81"/>
      <c r="E77" s="244"/>
      <c r="F77" s="245"/>
      <c r="G77" s="81"/>
      <c r="H77" s="246"/>
    </row>
    <row r="78" spans="1:9" ht="23.4" x14ac:dyDescent="0.3">
      <c r="B78" s="251">
        <f t="shared" si="6"/>
        <v>10</v>
      </c>
      <c r="C78" s="252"/>
      <c r="D78" s="252"/>
      <c r="E78" s="253"/>
      <c r="F78" s="254"/>
      <c r="G78" s="252"/>
      <c r="H78" s="255"/>
    </row>
    <row r="79" spans="1:9" x14ac:dyDescent="0.3">
      <c r="B79" s="469"/>
      <c r="C79" s="467"/>
      <c r="D79" s="470" t="str">
        <f ca="1">' '!$A$122</f>
        <v>Sum</v>
      </c>
      <c r="E79" s="471">
        <f>SUM(E69:E78)</f>
        <v>3</v>
      </c>
      <c r="F79" s="467"/>
      <c r="G79" s="467"/>
      <c r="H79" s="467"/>
    </row>
    <row r="80" spans="1:9" x14ac:dyDescent="0.3">
      <c r="B80" s="469"/>
      <c r="C80" s="467"/>
      <c r="D80" s="467"/>
      <c r="E80" s="467"/>
      <c r="F80" s="507"/>
      <c r="G80" s="467"/>
      <c r="H80" s="467"/>
    </row>
    <row r="81" spans="1:9" x14ac:dyDescent="0.3">
      <c r="B81" s="469"/>
      <c r="C81" s="467"/>
      <c r="D81" s="467"/>
      <c r="E81" s="467"/>
      <c r="F81" s="507"/>
      <c r="G81" s="467"/>
      <c r="H81" s="467"/>
    </row>
    <row r="82" spans="1:9" ht="21" x14ac:dyDescent="0.3">
      <c r="B82" s="256"/>
      <c r="C82" s="256" t="str">
        <f ca="1">' '!A113</f>
        <v>Competitors / Rivalry</v>
      </c>
      <c r="D82" s="490"/>
      <c r="E82" s="490"/>
      <c r="F82" s="490"/>
      <c r="G82" s="490"/>
      <c r="H82" s="490"/>
    </row>
    <row r="83" spans="1:9" s="489" customFormat="1" ht="27.6" x14ac:dyDescent="0.3">
      <c r="A83" s="421"/>
      <c r="B83" s="491" t="str">
        <f t="shared" ref="B83:H83" ca="1" si="7">B23</f>
        <v>No.</v>
      </c>
      <c r="C83" s="492" t="str">
        <f t="shared" ca="1" si="7"/>
        <v>Title</v>
      </c>
      <c r="D83" s="492" t="str">
        <f t="shared" ca="1" si="7"/>
        <v>Consequences</v>
      </c>
      <c r="E83" s="493" t="str">
        <f t="shared" ca="1" si="7"/>
        <v>Degree of danger</v>
      </c>
      <c r="F83" s="493" t="str">
        <f t="shared" ca="1" si="7"/>
        <v>Trend</v>
      </c>
      <c r="G83" s="492" t="str">
        <f t="shared" ca="1" si="7"/>
        <v>Possible measures</v>
      </c>
      <c r="H83" s="494" t="str">
        <f t="shared" ca="1" si="7"/>
        <v>Status</v>
      </c>
      <c r="I83" s="421">
        <f ca="1">COUNTIF(H83:H93,1)</f>
        <v>1</v>
      </c>
    </row>
    <row r="84" spans="1:9" ht="23.4" x14ac:dyDescent="0.3">
      <c r="B84" s="257">
        <v>1</v>
      </c>
      <c r="C84" s="74"/>
      <c r="D84" s="74"/>
      <c r="E84" s="258">
        <v>3</v>
      </c>
      <c r="F84" s="259"/>
      <c r="G84" s="74"/>
      <c r="H84" s="260">
        <v>1</v>
      </c>
      <c r="I84" s="421">
        <f ca="1">COUNTIF(H83:H93,2)</f>
        <v>0</v>
      </c>
    </row>
    <row r="85" spans="1:9" ht="23.4" x14ac:dyDescent="0.3">
      <c r="B85" s="261">
        <f t="shared" ref="B85:B93" si="8">$B84+1</f>
        <v>2</v>
      </c>
      <c r="C85" s="70"/>
      <c r="D85" s="70"/>
      <c r="E85" s="262">
        <v>4</v>
      </c>
      <c r="F85" s="263"/>
      <c r="G85" s="70"/>
      <c r="H85" s="264"/>
      <c r="I85" s="421">
        <f ca="1">COUNTIF(H83:H94,3)</f>
        <v>0</v>
      </c>
    </row>
    <row r="86" spans="1:9" ht="23.4" x14ac:dyDescent="0.3">
      <c r="B86" s="257">
        <f t="shared" si="8"/>
        <v>3</v>
      </c>
      <c r="C86" s="74"/>
      <c r="D86" s="74"/>
      <c r="E86" s="258">
        <v>3</v>
      </c>
      <c r="F86" s="259"/>
      <c r="G86" s="74"/>
      <c r="H86" s="260"/>
    </row>
    <row r="87" spans="1:9" ht="23.4" x14ac:dyDescent="0.3">
      <c r="B87" s="261">
        <f t="shared" si="8"/>
        <v>4</v>
      </c>
      <c r="C87" s="70"/>
      <c r="D87" s="70"/>
      <c r="E87" s="262"/>
      <c r="F87" s="263"/>
      <c r="G87" s="70"/>
      <c r="H87" s="264"/>
    </row>
    <row r="88" spans="1:9" ht="23.4" x14ac:dyDescent="0.3">
      <c r="B88" s="257">
        <f t="shared" si="8"/>
        <v>5</v>
      </c>
      <c r="C88" s="74"/>
      <c r="D88" s="74"/>
      <c r="E88" s="258"/>
      <c r="F88" s="259"/>
      <c r="G88" s="74"/>
      <c r="H88" s="260"/>
    </row>
    <row r="89" spans="1:9" ht="23.4" x14ac:dyDescent="0.3">
      <c r="B89" s="261">
        <f t="shared" si="8"/>
        <v>6</v>
      </c>
      <c r="C89" s="70"/>
      <c r="D89" s="70"/>
      <c r="E89" s="262"/>
      <c r="F89" s="263"/>
      <c r="G89" s="70"/>
      <c r="H89" s="264"/>
    </row>
    <row r="90" spans="1:9" ht="23.4" x14ac:dyDescent="0.3">
      <c r="B90" s="257">
        <f t="shared" si="8"/>
        <v>7</v>
      </c>
      <c r="C90" s="74"/>
      <c r="D90" s="74"/>
      <c r="E90" s="258"/>
      <c r="F90" s="259"/>
      <c r="G90" s="74"/>
      <c r="H90" s="260"/>
    </row>
    <row r="91" spans="1:9" ht="23.4" x14ac:dyDescent="0.3">
      <c r="B91" s="261">
        <f t="shared" si="8"/>
        <v>8</v>
      </c>
      <c r="C91" s="70"/>
      <c r="D91" s="70"/>
      <c r="E91" s="262"/>
      <c r="F91" s="263"/>
      <c r="G91" s="70"/>
      <c r="H91" s="264"/>
    </row>
    <row r="92" spans="1:9" ht="23.4" x14ac:dyDescent="0.3">
      <c r="B92" s="257">
        <f t="shared" si="8"/>
        <v>9</v>
      </c>
      <c r="C92" s="74"/>
      <c r="D92" s="74"/>
      <c r="E92" s="258"/>
      <c r="F92" s="259"/>
      <c r="G92" s="74"/>
      <c r="H92" s="260"/>
    </row>
    <row r="93" spans="1:9" ht="23.4" x14ac:dyDescent="0.3">
      <c r="B93" s="265">
        <f t="shared" si="8"/>
        <v>10</v>
      </c>
      <c r="C93" s="266"/>
      <c r="D93" s="266"/>
      <c r="E93" s="267"/>
      <c r="F93" s="268"/>
      <c r="G93" s="266"/>
      <c r="H93" s="269"/>
    </row>
    <row r="94" spans="1:9" x14ac:dyDescent="0.3">
      <c r="B94" s="469" t="s">
        <v>2037</v>
      </c>
      <c r="C94" s="467"/>
      <c r="D94" s="470" t="str">
        <f ca="1">' '!$A$122</f>
        <v>Sum</v>
      </c>
      <c r="E94" s="471">
        <f>SUM(E84:E93)</f>
        <v>10</v>
      </c>
      <c r="F94" s="467"/>
      <c r="G94" s="467"/>
      <c r="H94" s="467"/>
    </row>
    <row r="95" spans="1:9" x14ac:dyDescent="0.3">
      <c r="B95" s="469"/>
      <c r="C95" s="467"/>
      <c r="D95" s="467"/>
      <c r="E95" s="467"/>
      <c r="F95" s="507"/>
      <c r="G95" s="467"/>
      <c r="H95" s="467"/>
    </row>
    <row r="96" spans="1:9" x14ac:dyDescent="0.3">
      <c r="C96" s="467"/>
      <c r="D96" s="467"/>
      <c r="E96" s="467"/>
      <c r="F96" s="507"/>
      <c r="G96" s="467"/>
      <c r="H96" s="467"/>
    </row>
    <row r="97" spans="2:8" x14ac:dyDescent="0.3">
      <c r="B97" s="469"/>
      <c r="C97" s="467"/>
      <c r="D97" s="467"/>
      <c r="E97" s="467"/>
      <c r="F97" s="507"/>
      <c r="G97" s="467"/>
      <c r="H97" s="467"/>
    </row>
    <row r="98" spans="2:8" x14ac:dyDescent="0.3">
      <c r="B98" s="469"/>
      <c r="C98" s="467"/>
      <c r="D98" s="467"/>
      <c r="E98" s="467"/>
      <c r="F98" s="507"/>
      <c r="G98" s="467"/>
      <c r="H98" s="467"/>
    </row>
    <row r="99" spans="2:8" x14ac:dyDescent="0.3">
      <c r="B99" s="469"/>
      <c r="C99" s="467"/>
      <c r="D99" s="467"/>
      <c r="E99" s="467"/>
      <c r="F99" s="507"/>
      <c r="G99" s="467"/>
      <c r="H99" s="467"/>
    </row>
    <row r="100" spans="2:8" x14ac:dyDescent="0.3">
      <c r="B100" s="469"/>
      <c r="C100" s="467"/>
      <c r="D100" s="467"/>
      <c r="E100" s="467"/>
      <c r="F100" s="507"/>
      <c r="G100" s="467"/>
      <c r="H100" s="467"/>
    </row>
    <row r="101" spans="2:8" x14ac:dyDescent="0.3">
      <c r="B101" s="469"/>
      <c r="C101" s="467"/>
      <c r="D101" s="467"/>
      <c r="E101" s="467"/>
      <c r="F101" s="507"/>
      <c r="G101" s="467"/>
      <c r="H101" s="467"/>
    </row>
    <row r="102" spans="2:8" x14ac:dyDescent="0.3">
      <c r="B102" s="469"/>
      <c r="C102" s="467"/>
      <c r="D102" s="467"/>
      <c r="E102" s="467"/>
      <c r="F102" s="507"/>
      <c r="G102" s="467"/>
      <c r="H102" s="467"/>
    </row>
    <row r="103" spans="2:8" x14ac:dyDescent="0.3">
      <c r="B103" s="469"/>
      <c r="C103" s="467"/>
      <c r="D103" s="467"/>
      <c r="E103" s="467"/>
      <c r="F103" s="507"/>
      <c r="G103" s="467"/>
      <c r="H103" s="467"/>
    </row>
    <row r="104" spans="2:8" x14ac:dyDescent="0.3">
      <c r="B104" s="469"/>
      <c r="C104" s="467"/>
      <c r="D104" s="467"/>
      <c r="E104" s="467"/>
      <c r="F104" s="507"/>
      <c r="G104" s="467"/>
      <c r="H104" s="467"/>
    </row>
    <row r="105" spans="2:8" x14ac:dyDescent="0.3">
      <c r="B105" s="469"/>
      <c r="C105" s="467"/>
      <c r="D105" s="467"/>
      <c r="E105" s="467"/>
      <c r="F105" s="507"/>
      <c r="G105" s="467"/>
      <c r="H105" s="467"/>
    </row>
    <row r="106" spans="2:8" x14ac:dyDescent="0.3">
      <c r="B106" s="469"/>
      <c r="C106" s="467"/>
      <c r="D106" s="467"/>
      <c r="E106" s="467"/>
      <c r="F106" s="507"/>
      <c r="G106" s="467"/>
      <c r="H106" s="467"/>
    </row>
    <row r="107" spans="2:8" x14ac:dyDescent="0.3">
      <c r="B107" s="469"/>
      <c r="C107" s="467"/>
      <c r="D107" s="467"/>
      <c r="E107" s="467"/>
      <c r="F107" s="507"/>
      <c r="G107" s="467"/>
      <c r="H107" s="467"/>
    </row>
    <row r="108" spans="2:8" x14ac:dyDescent="0.3">
      <c r="B108" s="469"/>
      <c r="C108" s="467"/>
      <c r="D108" s="467"/>
      <c r="E108" s="467"/>
      <c r="F108" s="507"/>
      <c r="G108" s="467"/>
      <c r="H108" s="467"/>
    </row>
    <row r="109" spans="2:8" x14ac:dyDescent="0.3">
      <c r="B109" s="469"/>
      <c r="C109" s="467"/>
      <c r="D109" s="467"/>
      <c r="E109" s="467"/>
      <c r="F109" s="507"/>
      <c r="G109" s="467"/>
      <c r="H109" s="467"/>
    </row>
    <row r="110" spans="2:8" x14ac:dyDescent="0.3">
      <c r="B110" s="469"/>
      <c r="C110" s="467"/>
      <c r="D110" s="467"/>
      <c r="E110" s="467"/>
      <c r="F110" s="507"/>
      <c r="G110" s="467"/>
      <c r="H110" s="467"/>
    </row>
    <row r="111" spans="2:8" x14ac:dyDescent="0.3">
      <c r="B111" s="469"/>
      <c r="C111" s="467"/>
      <c r="D111" s="467"/>
      <c r="E111" s="467"/>
      <c r="F111" s="507"/>
      <c r="G111" s="467"/>
      <c r="H111" s="467"/>
    </row>
    <row r="112" spans="2:8" x14ac:dyDescent="0.3">
      <c r="B112" s="469"/>
      <c r="C112" s="467"/>
      <c r="D112" s="467"/>
      <c r="E112" s="467"/>
      <c r="F112" s="507"/>
      <c r="G112" s="467"/>
      <c r="H112" s="467"/>
    </row>
    <row r="113" spans="2:8" x14ac:dyDescent="0.3">
      <c r="B113" s="469"/>
      <c r="C113" s="467"/>
      <c r="D113" s="467"/>
      <c r="E113" s="467"/>
      <c r="F113" s="507"/>
      <c r="G113" s="467"/>
      <c r="H113" s="467"/>
    </row>
    <row r="114" spans="2:8" x14ac:dyDescent="0.3">
      <c r="B114" s="469"/>
      <c r="C114" s="467"/>
      <c r="D114" s="467"/>
      <c r="E114" s="467"/>
      <c r="F114" s="507"/>
      <c r="G114" s="467"/>
      <c r="H114" s="467"/>
    </row>
    <row r="115" spans="2:8" x14ac:dyDescent="0.3">
      <c r="B115" s="469"/>
      <c r="C115" s="467"/>
      <c r="D115" s="467"/>
      <c r="E115" s="467"/>
      <c r="F115" s="507"/>
      <c r="G115" s="467"/>
      <c r="H115" s="467"/>
    </row>
    <row r="116" spans="2:8" x14ac:dyDescent="0.3">
      <c r="B116" s="469"/>
      <c r="C116" s="467"/>
      <c r="D116" s="467"/>
      <c r="E116" s="467"/>
      <c r="F116" s="507"/>
      <c r="G116" s="467"/>
      <c r="H116" s="467"/>
    </row>
    <row r="117" spans="2:8" x14ac:dyDescent="0.3">
      <c r="B117" s="469"/>
      <c r="C117" s="467"/>
      <c r="D117" s="467"/>
      <c r="E117" s="467"/>
      <c r="F117" s="507"/>
      <c r="G117" s="467"/>
      <c r="H117" s="467"/>
    </row>
    <row r="118" spans="2:8" x14ac:dyDescent="0.3">
      <c r="B118" s="469"/>
      <c r="C118" s="467"/>
      <c r="D118" s="467"/>
      <c r="E118" s="467"/>
      <c r="F118" s="507"/>
      <c r="G118" s="467"/>
      <c r="H118" s="467"/>
    </row>
    <row r="119" spans="2:8" x14ac:dyDescent="0.3">
      <c r="B119" s="469"/>
      <c r="C119" s="467"/>
      <c r="D119" s="467"/>
      <c r="E119" s="467"/>
      <c r="F119" s="507"/>
      <c r="G119" s="467"/>
      <c r="H119" s="467"/>
    </row>
    <row r="120" spans="2:8" x14ac:dyDescent="0.3">
      <c r="B120" s="469"/>
      <c r="C120" s="467"/>
      <c r="D120" s="467"/>
      <c r="E120" s="467"/>
      <c r="F120" s="507"/>
      <c r="G120" s="467"/>
      <c r="H120" s="467"/>
    </row>
    <row r="121" spans="2:8" x14ac:dyDescent="0.3">
      <c r="B121" s="469"/>
      <c r="C121" s="467"/>
      <c r="D121" s="467"/>
      <c r="E121" s="467"/>
      <c r="F121" s="507"/>
      <c r="G121" s="467"/>
      <c r="H121" s="467"/>
    </row>
    <row r="122" spans="2:8" x14ac:dyDescent="0.3">
      <c r="B122" s="469"/>
      <c r="C122" s="467"/>
      <c r="D122" s="467"/>
      <c r="E122" s="467"/>
      <c r="F122" s="507"/>
      <c r="G122" s="467"/>
      <c r="H122" s="467"/>
    </row>
    <row r="123" spans="2:8" x14ac:dyDescent="0.3">
      <c r="B123" s="469"/>
      <c r="C123" s="467"/>
      <c r="D123" s="467"/>
      <c r="E123" s="467"/>
      <c r="F123" s="507"/>
      <c r="G123" s="467"/>
      <c r="H123" s="467"/>
    </row>
    <row r="124" spans="2:8" x14ac:dyDescent="0.3">
      <c r="B124" s="469"/>
      <c r="C124" s="467"/>
      <c r="D124" s="467"/>
      <c r="E124" s="467"/>
      <c r="F124" s="507"/>
      <c r="G124" s="467"/>
      <c r="H124" s="467"/>
    </row>
    <row r="125" spans="2:8" x14ac:dyDescent="0.3">
      <c r="B125" s="469"/>
      <c r="C125" s="467"/>
      <c r="D125" s="467"/>
      <c r="E125" s="467"/>
      <c r="F125" s="507"/>
      <c r="G125" s="467"/>
      <c r="H125" s="467"/>
    </row>
    <row r="126" spans="2:8" x14ac:dyDescent="0.3">
      <c r="B126" s="469"/>
      <c r="C126" s="467"/>
      <c r="D126" s="467"/>
      <c r="E126" s="467"/>
      <c r="F126" s="507"/>
      <c r="G126" s="467"/>
      <c r="H126" s="467"/>
    </row>
    <row r="127" spans="2:8" x14ac:dyDescent="0.3">
      <c r="B127" s="469"/>
      <c r="C127" s="467"/>
      <c r="D127" s="467"/>
      <c r="E127" s="467"/>
      <c r="F127" s="507"/>
      <c r="G127" s="467"/>
      <c r="H127" s="467"/>
    </row>
    <row r="128" spans="2:8" x14ac:dyDescent="0.3">
      <c r="B128" s="469"/>
      <c r="C128" s="467"/>
      <c r="D128" s="467"/>
      <c r="E128" s="467"/>
      <c r="F128" s="507"/>
      <c r="G128" s="467"/>
      <c r="H128" s="467"/>
    </row>
    <row r="129" spans="2:8" x14ac:dyDescent="0.3">
      <c r="B129" s="469"/>
      <c r="C129" s="467"/>
      <c r="D129" s="467"/>
      <c r="E129" s="467"/>
      <c r="F129" s="507"/>
      <c r="G129" s="467"/>
      <c r="H129" s="467"/>
    </row>
    <row r="130" spans="2:8" x14ac:dyDescent="0.3">
      <c r="B130" s="469"/>
      <c r="C130" s="467"/>
      <c r="D130" s="467"/>
      <c r="E130" s="467"/>
      <c r="F130" s="507"/>
      <c r="G130" s="467"/>
      <c r="H130" s="467"/>
    </row>
    <row r="131" spans="2:8" x14ac:dyDescent="0.3">
      <c r="B131" s="469"/>
      <c r="C131" s="467"/>
      <c r="D131" s="467"/>
      <c r="E131" s="467"/>
      <c r="F131" s="507"/>
      <c r="G131" s="467"/>
      <c r="H131" s="467"/>
    </row>
    <row r="132" spans="2:8" x14ac:dyDescent="0.3">
      <c r="B132" s="469"/>
      <c r="C132" s="467"/>
      <c r="D132" s="467"/>
      <c r="E132" s="467"/>
      <c r="F132" s="507"/>
      <c r="G132" s="467"/>
      <c r="H132" s="467"/>
    </row>
    <row r="133" spans="2:8" x14ac:dyDescent="0.3">
      <c r="B133" s="469"/>
      <c r="C133" s="467"/>
      <c r="D133" s="467"/>
      <c r="E133" s="467"/>
      <c r="F133" s="507"/>
      <c r="G133" s="467"/>
      <c r="H133" s="467"/>
    </row>
    <row r="134" spans="2:8" x14ac:dyDescent="0.3">
      <c r="B134" s="469"/>
      <c r="C134" s="467"/>
      <c r="D134" s="467"/>
      <c r="E134" s="467"/>
      <c r="F134" s="507"/>
      <c r="G134" s="467"/>
      <c r="H134" s="467"/>
    </row>
    <row r="135" spans="2:8" x14ac:dyDescent="0.3">
      <c r="B135" s="469"/>
      <c r="C135" s="467"/>
      <c r="D135" s="467"/>
      <c r="E135" s="467"/>
      <c r="F135" s="507"/>
      <c r="G135" s="467"/>
      <c r="H135" s="467"/>
    </row>
    <row r="136" spans="2:8" x14ac:dyDescent="0.3">
      <c r="B136" s="469"/>
      <c r="C136" s="467"/>
      <c r="D136" s="467"/>
      <c r="E136" s="467"/>
      <c r="F136" s="507"/>
      <c r="G136" s="467"/>
      <c r="H136" s="467"/>
    </row>
    <row r="137" spans="2:8" x14ac:dyDescent="0.3">
      <c r="B137" s="469"/>
      <c r="C137" s="467"/>
      <c r="D137" s="467"/>
      <c r="E137" s="467"/>
      <c r="F137" s="507"/>
      <c r="G137" s="467"/>
      <c r="H137" s="467"/>
    </row>
    <row r="138" spans="2:8" x14ac:dyDescent="0.3">
      <c r="B138" s="469"/>
      <c r="C138" s="467"/>
      <c r="D138" s="467"/>
      <c r="E138" s="467"/>
      <c r="F138" s="507"/>
      <c r="G138" s="467"/>
      <c r="H138" s="467"/>
    </row>
    <row r="139" spans="2:8" x14ac:dyDescent="0.3">
      <c r="B139" s="469"/>
      <c r="C139" s="467"/>
      <c r="D139" s="467"/>
      <c r="E139" s="467"/>
      <c r="F139" s="507"/>
      <c r="G139" s="467"/>
      <c r="H139" s="467"/>
    </row>
    <row r="140" spans="2:8" x14ac:dyDescent="0.3">
      <c r="B140" s="469"/>
      <c r="C140" s="467"/>
      <c r="D140" s="467"/>
      <c r="E140" s="467"/>
      <c r="F140" s="507"/>
      <c r="G140" s="467"/>
      <c r="H140" s="467"/>
    </row>
    <row r="141" spans="2:8" x14ac:dyDescent="0.3">
      <c r="B141" s="469"/>
      <c r="C141" s="467"/>
      <c r="D141" s="467"/>
      <c r="E141" s="467"/>
      <c r="F141" s="507"/>
      <c r="G141" s="467"/>
      <c r="H141" s="467"/>
    </row>
    <row r="142" spans="2:8" x14ac:dyDescent="0.3">
      <c r="B142" s="469"/>
      <c r="C142" s="467"/>
      <c r="D142" s="467"/>
      <c r="E142" s="467"/>
      <c r="F142" s="507"/>
      <c r="G142" s="467"/>
      <c r="H142" s="467"/>
    </row>
    <row r="143" spans="2:8" x14ac:dyDescent="0.3">
      <c r="B143" s="469"/>
      <c r="C143" s="467"/>
      <c r="D143" s="467"/>
      <c r="E143" s="467"/>
      <c r="F143" s="507"/>
      <c r="G143" s="467"/>
      <c r="H143" s="467"/>
    </row>
    <row r="144" spans="2:8" x14ac:dyDescent="0.3">
      <c r="B144" s="469"/>
      <c r="C144" s="467"/>
      <c r="D144" s="467"/>
      <c r="E144" s="467"/>
      <c r="F144" s="507"/>
      <c r="G144" s="467"/>
      <c r="H144" s="467"/>
    </row>
    <row r="145" spans="2:8" x14ac:dyDescent="0.3">
      <c r="B145" s="469"/>
      <c r="C145" s="467"/>
      <c r="D145" s="467"/>
      <c r="E145" s="467"/>
      <c r="F145" s="507"/>
      <c r="G145" s="467"/>
      <c r="H145" s="467"/>
    </row>
    <row r="146" spans="2:8" x14ac:dyDescent="0.3">
      <c r="B146" s="469"/>
      <c r="C146" s="467"/>
      <c r="D146" s="467"/>
      <c r="E146" s="467"/>
      <c r="F146" s="507"/>
      <c r="G146" s="467"/>
      <c r="H146" s="467"/>
    </row>
    <row r="147" spans="2:8" x14ac:dyDescent="0.3">
      <c r="B147" s="469"/>
      <c r="C147" s="467"/>
      <c r="D147" s="467"/>
      <c r="E147" s="467"/>
      <c r="F147" s="507"/>
      <c r="G147" s="467"/>
      <c r="H147" s="467"/>
    </row>
    <row r="148" spans="2:8" x14ac:dyDescent="0.3">
      <c r="B148" s="469"/>
      <c r="C148" s="467"/>
      <c r="D148" s="467"/>
      <c r="E148" s="467"/>
      <c r="F148" s="507"/>
      <c r="G148" s="467"/>
      <c r="H148" s="467"/>
    </row>
    <row r="149" spans="2:8" x14ac:dyDescent="0.3">
      <c r="B149" s="469"/>
      <c r="C149" s="467"/>
      <c r="D149" s="467"/>
      <c r="E149" s="467"/>
      <c r="F149" s="507"/>
      <c r="G149" s="467"/>
      <c r="H149" s="467"/>
    </row>
    <row r="150" spans="2:8" x14ac:dyDescent="0.3">
      <c r="B150" s="469"/>
      <c r="C150" s="467"/>
      <c r="D150" s="467"/>
      <c r="E150" s="467"/>
      <c r="F150" s="507"/>
      <c r="G150" s="467"/>
      <c r="H150" s="467"/>
    </row>
    <row r="151" spans="2:8" x14ac:dyDescent="0.3">
      <c r="B151" s="469"/>
      <c r="C151" s="467"/>
      <c r="D151" s="467"/>
      <c r="E151" s="467"/>
      <c r="F151" s="507"/>
      <c r="G151" s="467"/>
      <c r="H151" s="467"/>
    </row>
    <row r="152" spans="2:8" x14ac:dyDescent="0.3">
      <c r="B152" s="469"/>
    </row>
    <row r="153" spans="2:8" x14ac:dyDescent="0.3">
      <c r="B153" s="469"/>
    </row>
  </sheetData>
  <sheetProtection sheet="1" objects="1" scenarios="1" formatCells="0" formatColumns="0" formatRows="0" insertHyperlinks="0" selectLockedCells="1" sort="0" autoFilter="0"/>
  <conditionalFormatting sqref="F24:F33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H24:H33">
    <cfRule type="iconSet" priority="14">
      <iconSet iconSet="3Symbols2" showValue="0" reverse="1">
        <cfvo type="percent" val="0"/>
        <cfvo type="num" val="2"/>
        <cfvo type="num" val="3"/>
      </iconSet>
    </cfRule>
  </conditionalFormatting>
  <conditionalFormatting sqref="E24:E33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39:F48">
    <cfRule type="iconSet" priority="12">
      <iconSet iconSet="3ArrowsGray" showValue="0" reverse="1">
        <cfvo type="percent" val="0"/>
        <cfvo type="num" val="2"/>
        <cfvo type="num" val="3"/>
      </iconSet>
    </cfRule>
  </conditionalFormatting>
  <conditionalFormatting sqref="H39:H48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E39:E48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54:F63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H54:H63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E54:E63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69:F78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H69:H78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E69:E78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84:F93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84:H93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E84:E93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dataValidations count="3">
    <dataValidation type="list" showInputMessage="1" showErrorMessage="1" sqref="F24:F33 H69:H78 H53:H63 H24:H33 F84:F93 H84:H93 F69:F78 H38:H49 E53 F53:F63 F38:F49" xr:uid="{00000000-0002-0000-0500-000000000000}">
      <formula1>"1,2,3"</formula1>
    </dataValidation>
    <dataValidation type="list" allowBlank="1" showInputMessage="1" showErrorMessage="1" sqref="E24:E33 E39:E48 E54:E63 E69:E78 E84:E93" xr:uid="{00000000-0002-0000-0500-000001000000}">
      <formula1>"0,1,2,3,4"</formula1>
    </dataValidation>
    <dataValidation showInputMessage="1" showErrorMessage="1" sqref="E38" xr:uid="{00000000-0002-0000-0500-000002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orientation="portrait" r:id="rId1"/>
  <headerFooter>
    <oddFooter>&amp;L&amp;8&amp;K00-048(c) S.Imboden&amp;R&amp;8&amp;K00-048Seite &amp;P von &amp;N</oddFooter>
  </headerFooter>
  <rowBreaks count="1" manualBreakCount="1">
    <brk id="6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8" r:id="rId4" name="Check Box 8">
              <controlPr defaultSize="0" print="0" autoFill="0" autoLine="0" autoPict="0" altText="">
                <anchor moveWithCells="1">
                  <from>
                    <xdr:col>3</xdr:col>
                    <xdr:colOff>1295400</xdr:colOff>
                    <xdr:row>3</xdr:row>
                    <xdr:rowOff>68580</xdr:rowOff>
                  </from>
                  <to>
                    <xdr:col>3</xdr:col>
                    <xdr:colOff>1508760</xdr:colOff>
                    <xdr:row>4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21">
    <tabColor theme="4" tint="0.79998168889431442"/>
    <pageSetUpPr fitToPage="1"/>
  </sheetPr>
  <dimension ref="A1:P53"/>
  <sheetViews>
    <sheetView showGridLines="0" zoomScaleNormal="100" workbookViewId="0">
      <pane ySplit="5" topLeftCell="A6" activePane="bottomLeft" state="frozen"/>
      <selection activeCell="T12" sqref="T12"/>
      <selection pane="bottomLeft" activeCell="B6" sqref="B6"/>
    </sheetView>
  </sheetViews>
  <sheetFormatPr baseColWidth="10" defaultColWidth="11.44140625" defaultRowHeight="14.4" x14ac:dyDescent="0.3"/>
  <cols>
    <col min="1" max="1" width="7" style="421" customWidth="1"/>
    <col min="2" max="2" width="4.33203125" style="421" customWidth="1"/>
    <col min="3" max="3" width="21.6640625" style="421" customWidth="1"/>
    <col min="4" max="5" width="12" style="421" bestFit="1" customWidth="1"/>
    <col min="6" max="6" width="27" style="421" bestFit="1" customWidth="1"/>
    <col min="7" max="7" width="32.109375" style="421" bestFit="1" customWidth="1"/>
    <col min="8" max="8" width="27.109375" style="421" bestFit="1" customWidth="1"/>
    <col min="9" max="9" width="7.109375" style="421" customWidth="1"/>
    <col min="10" max="10" width="5" style="421" customWidth="1"/>
    <col min="11" max="11" width="11.44140625" style="421"/>
    <col min="12" max="18" width="3.44140625" style="421" customWidth="1"/>
    <col min="19" max="19" width="11.44140625" style="421" customWidth="1"/>
    <col min="20" max="16384" width="11.44140625" style="421"/>
  </cols>
  <sheetData>
    <row r="1" spans="1:16" s="2" customFormat="1" ht="42" customHeight="1" x14ac:dyDescent="0.3">
      <c r="A1" s="414"/>
      <c r="B1" s="411" t="str">
        <f ca="1">' '!A187</f>
        <v>C O M P E T E N C E S</v>
      </c>
      <c r="C1" s="411"/>
      <c r="D1" s="411"/>
      <c r="E1" s="411"/>
      <c r="F1" s="411"/>
      <c r="G1" s="411"/>
      <c r="H1" s="411"/>
      <c r="I1" s="431"/>
      <c r="J1" s="194"/>
      <c r="K1" s="194"/>
      <c r="L1" s="194"/>
      <c r="M1" s="194"/>
      <c r="N1" s="194"/>
      <c r="O1" s="194"/>
      <c r="P1" s="194"/>
    </row>
    <row r="2" spans="1:16" ht="13.5" customHeight="1" x14ac:dyDescent="0.3">
      <c r="A2" s="18"/>
      <c r="B2" s="455"/>
    </row>
    <row r="3" spans="1:16" ht="11.25" customHeight="1" x14ac:dyDescent="0.3">
      <c r="A3" s="418"/>
      <c r="B3" s="456"/>
    </row>
    <row r="4" spans="1:16" ht="15" customHeight="1" x14ac:dyDescent="0.3">
      <c r="B4" s="457"/>
      <c r="D4" s="510" t="str">
        <f ca="1">' '!A192</f>
        <v>Stratigic importance</v>
      </c>
      <c r="E4" s="511"/>
    </row>
    <row r="5" spans="1:16" s="516" customFormat="1" ht="41.4" x14ac:dyDescent="0.3">
      <c r="A5" s="421"/>
      <c r="B5" s="512" t="str">
        <f ca="1">' '!A194</f>
        <v>No.</v>
      </c>
      <c r="C5" s="513" t="str">
        <f ca="1">' '!A195</f>
        <v>Core resources &amp; competences</v>
      </c>
      <c r="D5" s="514" t="str">
        <f ca="1">' '!A201</f>
        <v>Added value for customer</v>
      </c>
      <c r="E5" s="514" t="str">
        <f ca="1">' '!A202</f>
        <v>Difficult to substitute</v>
      </c>
      <c r="F5" s="513" t="str">
        <f ca="1">' '!A196</f>
        <v>Main opportunities</v>
      </c>
      <c r="G5" s="513" t="str">
        <f ca="1">' '!A197</f>
        <v>Main dangers</v>
      </c>
      <c r="H5" s="513" t="str">
        <f ca="1">' '!A203</f>
        <v>Possible measures</v>
      </c>
      <c r="I5" s="515" t="str">
        <f ca="1">' '!A204</f>
        <v>Status</v>
      </c>
    </row>
    <row r="6" spans="1:16" s="433" customFormat="1" ht="23.4" x14ac:dyDescent="0.3">
      <c r="A6" s="421"/>
      <c r="B6" s="167" t="s">
        <v>583</v>
      </c>
      <c r="C6" s="124" t="s">
        <v>912</v>
      </c>
      <c r="D6" s="169">
        <v>4</v>
      </c>
      <c r="E6" s="169">
        <v>4</v>
      </c>
      <c r="F6" s="124"/>
      <c r="G6" s="199"/>
      <c r="H6" s="199"/>
      <c r="I6" s="200">
        <v>1</v>
      </c>
      <c r="M6" s="517"/>
    </row>
    <row r="7" spans="1:16" s="433" customFormat="1" ht="23.4" x14ac:dyDescent="0.3">
      <c r="A7" s="421"/>
      <c r="B7" s="166" t="s">
        <v>584</v>
      </c>
      <c r="C7" s="127" t="s">
        <v>913</v>
      </c>
      <c r="D7" s="201">
        <v>2</v>
      </c>
      <c r="E7" s="201">
        <v>4</v>
      </c>
      <c r="F7" s="127"/>
      <c r="G7" s="127"/>
      <c r="H7" s="202"/>
      <c r="I7" s="200"/>
    </row>
    <row r="8" spans="1:16" s="433" customFormat="1" ht="23.4" x14ac:dyDescent="0.3">
      <c r="A8" s="421"/>
      <c r="B8" s="167" t="s">
        <v>585</v>
      </c>
      <c r="C8" s="124"/>
      <c r="D8" s="169"/>
      <c r="E8" s="169"/>
      <c r="F8" s="124"/>
      <c r="G8" s="199"/>
      <c r="H8" s="124"/>
      <c r="I8" s="200"/>
    </row>
    <row r="9" spans="1:16" s="433" customFormat="1" ht="23.4" x14ac:dyDescent="0.3">
      <c r="A9" s="421"/>
      <c r="B9" s="166" t="s">
        <v>586</v>
      </c>
      <c r="C9" s="124"/>
      <c r="D9" s="201"/>
      <c r="E9" s="201"/>
      <c r="F9" s="127"/>
      <c r="G9" s="127"/>
      <c r="H9" s="127"/>
      <c r="I9" s="200"/>
      <c r="O9" s="445"/>
    </row>
    <row r="10" spans="1:16" s="433" customFormat="1" ht="23.4" x14ac:dyDescent="0.3">
      <c r="A10" s="421"/>
      <c r="B10" s="167" t="s">
        <v>587</v>
      </c>
      <c r="C10" s="124"/>
      <c r="D10" s="169"/>
      <c r="E10" s="169"/>
      <c r="F10" s="124"/>
      <c r="G10" s="199"/>
      <c r="H10" s="124"/>
      <c r="I10" s="200"/>
      <c r="O10" s="421"/>
    </row>
    <row r="11" spans="1:16" s="433" customFormat="1" ht="23.4" x14ac:dyDescent="0.3">
      <c r="A11" s="421"/>
      <c r="B11" s="166" t="s">
        <v>588</v>
      </c>
      <c r="C11" s="124"/>
      <c r="D11" s="201"/>
      <c r="E11" s="201"/>
      <c r="F11" s="127"/>
      <c r="G11" s="127"/>
      <c r="H11" s="127"/>
      <c r="I11" s="203"/>
      <c r="O11" s="421"/>
    </row>
    <row r="12" spans="1:16" s="433" customFormat="1" ht="23.4" x14ac:dyDescent="0.3">
      <c r="A12" s="421"/>
      <c r="B12" s="167" t="s">
        <v>589</v>
      </c>
      <c r="C12" s="124"/>
      <c r="D12" s="169"/>
      <c r="E12" s="169"/>
      <c r="F12" s="124"/>
      <c r="G12" s="124"/>
      <c r="H12" s="124"/>
      <c r="I12" s="200"/>
      <c r="O12" s="421"/>
    </row>
    <row r="13" spans="1:16" s="433" customFormat="1" ht="23.4" x14ac:dyDescent="0.3">
      <c r="A13" s="421"/>
      <c r="B13" s="166" t="s">
        <v>590</v>
      </c>
      <c r="C13" s="124"/>
      <c r="D13" s="169"/>
      <c r="E13" s="169"/>
      <c r="F13" s="127"/>
      <c r="G13" s="127"/>
      <c r="H13" s="127"/>
      <c r="I13" s="203"/>
      <c r="O13" s="421"/>
    </row>
    <row r="14" spans="1:16" s="433" customFormat="1" ht="23.4" x14ac:dyDescent="0.3">
      <c r="A14" s="421"/>
      <c r="B14" s="167" t="s">
        <v>591</v>
      </c>
      <c r="C14" s="124"/>
      <c r="D14" s="169"/>
      <c r="E14" s="169"/>
      <c r="F14" s="124"/>
      <c r="G14" s="124"/>
      <c r="H14" s="124"/>
      <c r="I14" s="203"/>
      <c r="O14" s="421"/>
    </row>
    <row r="15" spans="1:16" s="433" customFormat="1" ht="23.4" x14ac:dyDescent="0.3">
      <c r="A15" s="421"/>
      <c r="B15" s="166" t="s">
        <v>592</v>
      </c>
      <c r="C15" s="124"/>
      <c r="D15" s="169"/>
      <c r="E15" s="169"/>
      <c r="F15" s="127"/>
      <c r="G15" s="127"/>
      <c r="H15" s="127"/>
      <c r="I15" s="203"/>
      <c r="O15" s="421"/>
    </row>
    <row r="16" spans="1:16" ht="23.4" x14ac:dyDescent="0.3">
      <c r="B16" s="167" t="s">
        <v>593</v>
      </c>
      <c r="C16" s="124"/>
      <c r="D16" s="169"/>
      <c r="E16" s="169"/>
      <c r="F16" s="124"/>
      <c r="G16" s="124"/>
      <c r="H16" s="124"/>
      <c r="I16" s="203"/>
    </row>
    <row r="17" spans="2:9" ht="23.4" x14ac:dyDescent="0.3">
      <c r="B17" s="174" t="s">
        <v>594</v>
      </c>
      <c r="C17" s="124"/>
      <c r="D17" s="176"/>
      <c r="E17" s="176"/>
      <c r="F17" s="204"/>
      <c r="G17" s="204"/>
      <c r="H17" s="204"/>
      <c r="I17" s="205"/>
    </row>
    <row r="33" spans="8:8" x14ac:dyDescent="0.3">
      <c r="H33" s="421" t="str">
        <f>CONCATENATE("       ",B18,"    ",C18)</f>
        <v xml:space="preserve">           </v>
      </c>
    </row>
    <row r="34" spans="8:8" x14ac:dyDescent="0.3">
      <c r="H34" s="518" t="str">
        <f>IF(C6&lt;&gt;"",(CONCATENATE(B6,"    ",C6)),"")</f>
        <v>R1    Ressource 1</v>
      </c>
    </row>
    <row r="35" spans="8:8" x14ac:dyDescent="0.3">
      <c r="H35" s="518" t="str">
        <f t="shared" ref="H35:H45" si="0">IF(C7&lt;&gt;"",(CONCATENATE(B7,"    ",C7)),"")</f>
        <v>R2    Ressource 2</v>
      </c>
    </row>
    <row r="36" spans="8:8" x14ac:dyDescent="0.3">
      <c r="H36" s="518" t="str">
        <f t="shared" si="0"/>
        <v/>
      </c>
    </row>
    <row r="37" spans="8:8" x14ac:dyDescent="0.3">
      <c r="H37" s="518" t="str">
        <f t="shared" si="0"/>
        <v/>
      </c>
    </row>
    <row r="38" spans="8:8" x14ac:dyDescent="0.3">
      <c r="H38" s="518" t="str">
        <f t="shared" si="0"/>
        <v/>
      </c>
    </row>
    <row r="39" spans="8:8" x14ac:dyDescent="0.3">
      <c r="H39" s="518" t="str">
        <f t="shared" si="0"/>
        <v/>
      </c>
    </row>
    <row r="40" spans="8:8" x14ac:dyDescent="0.3">
      <c r="H40" s="518" t="str">
        <f t="shared" si="0"/>
        <v/>
      </c>
    </row>
    <row r="41" spans="8:8" x14ac:dyDescent="0.3">
      <c r="H41" s="518" t="str">
        <f t="shared" si="0"/>
        <v/>
      </c>
    </row>
    <row r="42" spans="8:8" x14ac:dyDescent="0.3">
      <c r="H42" s="518" t="str">
        <f t="shared" si="0"/>
        <v/>
      </c>
    </row>
    <row r="43" spans="8:8" x14ac:dyDescent="0.3">
      <c r="H43" s="518" t="str">
        <f t="shared" si="0"/>
        <v/>
      </c>
    </row>
    <row r="44" spans="8:8" x14ac:dyDescent="0.3">
      <c r="H44" s="518" t="str">
        <f t="shared" si="0"/>
        <v/>
      </c>
    </row>
    <row r="45" spans="8:8" x14ac:dyDescent="0.3">
      <c r="H45" s="518" t="str">
        <f t="shared" si="0"/>
        <v/>
      </c>
    </row>
    <row r="49" spans="1:2" s="18" customFormat="1" x14ac:dyDescent="0.3"/>
    <row r="50" spans="1:2" ht="0.9" customHeight="1" x14ac:dyDescent="0.3">
      <c r="A50" s="18"/>
    </row>
    <row r="53" spans="1:2" x14ac:dyDescent="0.3">
      <c r="B53" s="423" t="s">
        <v>2036</v>
      </c>
    </row>
  </sheetData>
  <sheetProtection sheet="1" objects="1" scenarios="1" formatCells="0" formatColumns="0" formatRows="0" insertHyperlinks="0" selectLockedCells="1" sort="0" autoFilter="0"/>
  <mergeCells count="1">
    <mergeCell ref="D4:E4"/>
  </mergeCells>
  <conditionalFormatting sqref="B6:B17">
    <cfRule type="expression" dxfId="248" priority="1">
      <formula>AND(ISTEXT($C6),ISBLANK($B6))</formula>
    </cfRule>
    <cfRule type="expression" dxfId="247" priority="64">
      <formula>MOD(ROW(A2),2)=0</formula>
    </cfRule>
    <cfRule type="expression" dxfId="246" priority="65">
      <formula>MOD(ROW(A3),2)=0</formula>
    </cfRule>
  </conditionalFormatting>
  <conditionalFormatting sqref="I6:I17">
    <cfRule type="iconSet" priority="5">
      <iconSet iconSet="3Symbols2" showValue="0" reverse="1">
        <cfvo type="percent" val="0"/>
        <cfvo type="num" val="2"/>
        <cfvo type="num" val="3"/>
      </iconSet>
    </cfRule>
  </conditionalFormatting>
  <conditionalFormatting sqref="H6:I17 C6:C17">
    <cfRule type="expression" dxfId="245" priority="3">
      <formula>MOD(ROW(B2),2)=0</formula>
    </cfRule>
    <cfRule type="expression" dxfId="244" priority="4">
      <formula>MOD(ROW(B3),2)=0</formula>
    </cfRule>
  </conditionalFormatting>
  <conditionalFormatting sqref="D6:E17">
    <cfRule type="expression" dxfId="243" priority="7">
      <formula>MOD(ROW(F2),2)=0</formula>
    </cfRule>
    <cfRule type="expression" dxfId="242" priority="8">
      <formula>MOD(ROW(F3),2)=0</formula>
    </cfRule>
  </conditionalFormatting>
  <conditionalFormatting sqref="F6:G17">
    <cfRule type="expression" dxfId="241" priority="9">
      <formula>MOD(ROW(C2),2)=0</formula>
    </cfRule>
    <cfRule type="expression" dxfId="240" priority="10">
      <formula>MOD(ROW(C3),2)=0</formula>
    </cfRule>
  </conditionalFormatting>
  <dataValidations disablePrompts="1" count="3">
    <dataValidation type="list" showInputMessage="1" showErrorMessage="1" sqref="I6:I17" xr:uid="{00000000-0002-0000-0600-000000000000}">
      <formula1>"1,2,3"</formula1>
    </dataValidation>
    <dataValidation type="list" showInputMessage="1" showErrorMessage="1" sqref="D6:E17 D24:E50" xr:uid="{00000000-0002-0000-0600-000001000000}">
      <formula1>"0,1,2,3,4"</formula1>
    </dataValidation>
    <dataValidation showInputMessage="1" showErrorMessage="1" sqref="D18:E23 I18:I50" xr:uid="{00000000-0002-0000-0600-000002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9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CB24B4AE-9651-4454-8DB3-23139B3B2D8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E6:E17</xm:sqref>
        </x14:conditionalFormatting>
        <x14:conditionalFormatting xmlns:xm="http://schemas.microsoft.com/office/excel/2006/main">
          <x14:cfRule type="iconSet" priority="2" id="{73523EED-7035-4E0A-8F6B-C51E79228FF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D6:D17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9">
    <tabColor theme="4" tint="0.79998168889431442"/>
  </sheetPr>
  <dimension ref="A1:P146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421" customWidth="1"/>
    <col min="2" max="2" width="4.33203125" style="421" customWidth="1"/>
    <col min="3" max="3" width="28" style="421" customWidth="1"/>
    <col min="4" max="4" width="6.109375" style="421" customWidth="1"/>
    <col min="5" max="5" width="34.109375" style="421" customWidth="1"/>
    <col min="6" max="6" width="35.109375" style="421" customWidth="1"/>
    <col min="7" max="7" width="11.109375" style="421" bestFit="1" customWidth="1"/>
    <col min="8" max="8" width="27.44140625" style="421" customWidth="1"/>
    <col min="9" max="9" width="6.88671875" style="421" customWidth="1"/>
    <col min="10" max="10" width="5" style="421" customWidth="1"/>
    <col min="11" max="11" width="11.44140625" style="421"/>
    <col min="12" max="18" width="3.44140625" style="421" customWidth="1"/>
    <col min="19" max="19" width="11.44140625" style="421" customWidth="1"/>
    <col min="20" max="16384" width="11.44140625" style="421"/>
  </cols>
  <sheetData>
    <row r="1" spans="1:16" s="2" customFormat="1" ht="42" customHeight="1" x14ac:dyDescent="0.3">
      <c r="A1" s="414"/>
      <c r="B1" s="411" t="str">
        <f ca="1">' '!A154</f>
        <v>V A L U E   C H A I N   P O R T E R</v>
      </c>
      <c r="C1" s="414"/>
      <c r="D1" s="414"/>
      <c r="E1" s="411"/>
      <c r="F1" s="411"/>
      <c r="G1" s="411"/>
      <c r="H1" s="411"/>
      <c r="I1" s="431"/>
      <c r="J1" s="194"/>
      <c r="K1" s="194"/>
      <c r="L1" s="194"/>
      <c r="M1" s="194"/>
      <c r="N1" s="194"/>
      <c r="O1" s="194"/>
      <c r="P1" s="194"/>
    </row>
    <row r="2" spans="1:16" s="2" customFormat="1" ht="1.2" customHeight="1" x14ac:dyDescent="0.3">
      <c r="A2" s="192" t="b">
        <v>1</v>
      </c>
      <c r="B2" s="92"/>
      <c r="C2" s="92"/>
      <c r="D2" s="92"/>
      <c r="E2" s="193"/>
      <c r="F2" s="193"/>
      <c r="G2" s="193"/>
      <c r="H2" s="193"/>
      <c r="I2" s="193"/>
      <c r="J2" s="194"/>
      <c r="K2" s="194"/>
      <c r="L2" s="194"/>
      <c r="M2" s="194"/>
      <c r="N2" s="194"/>
      <c r="O2" s="194"/>
      <c r="P2" s="194"/>
    </row>
    <row r="3" spans="1:16" ht="31.2" customHeight="1" x14ac:dyDescent="0.3">
      <c r="A3" s="18"/>
      <c r="B3" s="455"/>
      <c r="K3" s="500" t="str">
        <f ca="1">IF(A2=FALSE,' '!A162,' '!A185)</f>
        <v>Services</v>
      </c>
    </row>
    <row r="4" spans="1:16" ht="267" customHeight="1" x14ac:dyDescent="0.3">
      <c r="A4" s="418" t="s">
        <v>323</v>
      </c>
      <c r="B4" s="456"/>
      <c r="K4" s="500" t="str">
        <f ca="1">IF(A2=FALSE,' '!A158,' '!A186)</f>
        <v>Informations System</v>
      </c>
    </row>
    <row r="5" spans="1:16" ht="9.75" customHeight="1" x14ac:dyDescent="0.3">
      <c r="B5" s="457"/>
    </row>
    <row r="6" spans="1:16" ht="9.75" customHeight="1" x14ac:dyDescent="0.3">
      <c r="B6" s="457"/>
    </row>
    <row r="7" spans="1:16" ht="18" customHeight="1" x14ac:dyDescent="0.3">
      <c r="B7" s="519" t="str">
        <f ca="1">CONCATENATE(' '!A174," (",' '!$A$156,")")</f>
        <v>Inbound logistics (internal) (Main activities)</v>
      </c>
      <c r="C7" s="519"/>
      <c r="D7" s="519"/>
      <c r="E7" s="519"/>
      <c r="F7" s="519"/>
      <c r="G7" s="519"/>
      <c r="H7" s="519"/>
      <c r="I7" s="519"/>
    </row>
    <row r="8" spans="1:16" s="516" customFormat="1" ht="27.6" x14ac:dyDescent="0.3">
      <c r="A8" s="421"/>
      <c r="B8" s="520" t="str">
        <f ca="1">' '!$A$194</f>
        <v>No.</v>
      </c>
      <c r="C8" s="521" t="str">
        <f ca="1">' '!$A$182</f>
        <v>Activity</v>
      </c>
      <c r="D8" s="521" t="str">
        <f ca="1">' '!$A$410</f>
        <v>in %</v>
      </c>
      <c r="E8" s="521" t="str">
        <f ca="1">' '!A198</f>
        <v>Main strengths</v>
      </c>
      <c r="F8" s="521" t="str">
        <f ca="1">' '!A199</f>
        <v>Main weaknesses</v>
      </c>
      <c r="G8" s="522" t="str">
        <f ca="1">' '!$A$201</f>
        <v>Added value for customer</v>
      </c>
      <c r="H8" s="521" t="str">
        <f ca="1">' '!A129</f>
        <v>Remarks</v>
      </c>
      <c r="I8" s="523" t="str">
        <f ca="1">' '!$A$204</f>
        <v>Status</v>
      </c>
    </row>
    <row r="9" spans="1:16" s="433" customFormat="1" ht="23.4" x14ac:dyDescent="0.3">
      <c r="A9" s="421"/>
      <c r="B9" s="181">
        <v>1</v>
      </c>
      <c r="C9" s="195"/>
      <c r="D9" s="196">
        <v>0.1</v>
      </c>
      <c r="E9" s="195"/>
      <c r="F9" s="195"/>
      <c r="G9" s="183">
        <v>1</v>
      </c>
      <c r="H9" s="195"/>
      <c r="I9" s="186">
        <v>2</v>
      </c>
      <c r="M9" s="517"/>
    </row>
    <row r="10" spans="1:16" s="433" customFormat="1" ht="23.4" x14ac:dyDescent="0.3">
      <c r="A10" s="421"/>
      <c r="B10" s="181">
        <v>2</v>
      </c>
      <c r="C10" s="195"/>
      <c r="D10" s="196"/>
      <c r="E10" s="195"/>
      <c r="F10" s="195"/>
      <c r="G10" s="183">
        <v>1</v>
      </c>
      <c r="H10" s="195"/>
      <c r="I10" s="186"/>
    </row>
    <row r="11" spans="1:16" s="433" customFormat="1" ht="23.4" x14ac:dyDescent="0.3">
      <c r="A11" s="421"/>
      <c r="B11" s="181">
        <v>3</v>
      </c>
      <c r="C11" s="195"/>
      <c r="D11" s="196"/>
      <c r="E11" s="195"/>
      <c r="F11" s="195"/>
      <c r="G11" s="183"/>
      <c r="H11" s="195"/>
      <c r="I11" s="186"/>
    </row>
    <row r="12" spans="1:16" s="433" customFormat="1" ht="23.4" x14ac:dyDescent="0.3">
      <c r="A12" s="421"/>
      <c r="B12" s="181">
        <v>4</v>
      </c>
      <c r="C12" s="195"/>
      <c r="D12" s="196"/>
      <c r="E12" s="195"/>
      <c r="F12" s="195"/>
      <c r="G12" s="183"/>
      <c r="H12" s="195"/>
      <c r="I12" s="186"/>
    </row>
    <row r="13" spans="1:16" s="433" customFormat="1" ht="23.4" x14ac:dyDescent="0.3">
      <c r="A13" s="421"/>
      <c r="B13" s="181">
        <v>5</v>
      </c>
      <c r="C13" s="195"/>
      <c r="D13" s="196"/>
      <c r="E13" s="195"/>
      <c r="F13" s="195"/>
      <c r="G13" s="183"/>
      <c r="H13" s="195"/>
      <c r="I13" s="186"/>
    </row>
    <row r="14" spans="1:16" s="433" customFormat="1" ht="23.4" x14ac:dyDescent="0.3">
      <c r="A14" s="421"/>
      <c r="B14" s="181">
        <v>6</v>
      </c>
      <c r="C14" s="195"/>
      <c r="D14" s="196"/>
      <c r="E14" s="195"/>
      <c r="F14" s="195"/>
      <c r="G14" s="183"/>
      <c r="H14" s="195"/>
      <c r="I14" s="186"/>
    </row>
    <row r="15" spans="1:16" s="433" customFormat="1" ht="23.4" x14ac:dyDescent="0.3">
      <c r="A15" s="421"/>
      <c r="B15" s="181">
        <v>7</v>
      </c>
      <c r="C15" s="195"/>
      <c r="D15" s="196"/>
      <c r="E15" s="195"/>
      <c r="F15" s="195"/>
      <c r="G15" s="183"/>
      <c r="H15" s="195"/>
      <c r="I15" s="186"/>
    </row>
    <row r="16" spans="1:16" s="433" customFormat="1" ht="23.4" x14ac:dyDescent="0.3">
      <c r="A16" s="421"/>
      <c r="B16" s="181">
        <v>8</v>
      </c>
      <c r="C16" s="195"/>
      <c r="D16" s="196"/>
      <c r="E16" s="195"/>
      <c r="F16" s="195"/>
      <c r="G16" s="183"/>
      <c r="H16" s="195"/>
      <c r="I16" s="186"/>
    </row>
    <row r="17" spans="1:13" s="433" customFormat="1" ht="23.4" x14ac:dyDescent="0.3">
      <c r="A17" s="421"/>
      <c r="B17" s="181">
        <v>9</v>
      </c>
      <c r="C17" s="195"/>
      <c r="D17" s="196"/>
      <c r="E17" s="195"/>
      <c r="F17" s="195"/>
      <c r="G17" s="183"/>
      <c r="H17" s="195"/>
      <c r="I17" s="186"/>
    </row>
    <row r="18" spans="1:13" s="433" customFormat="1" ht="23.4" x14ac:dyDescent="0.3">
      <c r="A18" s="421"/>
      <c r="B18" s="187">
        <v>10</v>
      </c>
      <c r="C18" s="197"/>
      <c r="D18" s="198"/>
      <c r="E18" s="197"/>
      <c r="F18" s="197"/>
      <c r="G18" s="188"/>
      <c r="H18" s="197"/>
      <c r="I18" s="191"/>
    </row>
    <row r="19" spans="1:13" ht="18.75" customHeight="1" x14ac:dyDescent="0.3">
      <c r="B19" s="524"/>
      <c r="C19" s="525" t="s">
        <v>453</v>
      </c>
      <c r="D19" s="526">
        <f>SUM(D9:D18)</f>
        <v>0.1</v>
      </c>
      <c r="E19" s="527"/>
      <c r="F19" s="527"/>
      <c r="G19" s="527"/>
      <c r="H19" s="527"/>
      <c r="I19" s="527"/>
    </row>
    <row r="20" spans="1:13" ht="18.75" customHeight="1" x14ac:dyDescent="0.3">
      <c r="B20" s="457"/>
    </row>
    <row r="21" spans="1:13" ht="18" customHeight="1" x14ac:dyDescent="0.3">
      <c r="B21" s="519" t="str">
        <f ca="1">CONCATENATE(K3," (",' '!$A$156,")")</f>
        <v>Services (Main activities)</v>
      </c>
      <c r="C21" s="519"/>
      <c r="D21" s="519"/>
      <c r="E21" s="519"/>
      <c r="F21" s="519"/>
      <c r="G21" s="519"/>
      <c r="H21" s="519"/>
      <c r="I21" s="519"/>
    </row>
    <row r="22" spans="1:13" s="516" customFormat="1" ht="27.6" x14ac:dyDescent="0.3">
      <c r="A22" s="421"/>
      <c r="B22" s="520" t="str">
        <f ca="1">' '!$A$194</f>
        <v>No.</v>
      </c>
      <c r="C22" s="521" t="str">
        <f ca="1">' '!$A$182</f>
        <v>Activity</v>
      </c>
      <c r="D22" s="521" t="str">
        <f ca="1">' '!$A$410</f>
        <v>in %</v>
      </c>
      <c r="E22" s="521" t="str">
        <f ca="1">$E$8</f>
        <v>Main strengths</v>
      </c>
      <c r="F22" s="521" t="str">
        <f ca="1">$F$8</f>
        <v>Main weaknesses</v>
      </c>
      <c r="G22" s="522" t="str">
        <f ca="1">' '!$A$201</f>
        <v>Added value for customer</v>
      </c>
      <c r="H22" s="521" t="str">
        <f ca="1">$H$8</f>
        <v>Remarks</v>
      </c>
      <c r="I22" s="523" t="str">
        <f ca="1">' '!$A$204</f>
        <v>Status</v>
      </c>
    </row>
    <row r="23" spans="1:13" s="433" customFormat="1" ht="23.4" x14ac:dyDescent="0.3">
      <c r="A23" s="421"/>
      <c r="B23" s="181">
        <v>1</v>
      </c>
      <c r="C23" s="195" t="s">
        <v>1966</v>
      </c>
      <c r="D23" s="196"/>
      <c r="E23" s="195"/>
      <c r="F23" s="195"/>
      <c r="G23" s="183">
        <v>1</v>
      </c>
      <c r="H23" s="195"/>
      <c r="I23" s="186">
        <v>2</v>
      </c>
      <c r="M23" s="517"/>
    </row>
    <row r="24" spans="1:13" s="433" customFormat="1" ht="23.4" x14ac:dyDescent="0.3">
      <c r="A24" s="421"/>
      <c r="B24" s="181">
        <v>2</v>
      </c>
      <c r="C24" s="195" t="s">
        <v>1967</v>
      </c>
      <c r="D24" s="196"/>
      <c r="E24" s="195"/>
      <c r="F24" s="195"/>
      <c r="G24" s="183">
        <v>4</v>
      </c>
      <c r="H24" s="195"/>
      <c r="I24" s="186"/>
    </row>
    <row r="25" spans="1:13" s="433" customFormat="1" ht="23.4" x14ac:dyDescent="0.3">
      <c r="A25" s="421"/>
      <c r="B25" s="181">
        <v>3</v>
      </c>
      <c r="C25" s="195"/>
      <c r="D25" s="196"/>
      <c r="E25" s="195"/>
      <c r="F25" s="195"/>
      <c r="G25" s="183">
        <v>4</v>
      </c>
      <c r="H25" s="195"/>
      <c r="I25" s="186"/>
    </row>
    <row r="26" spans="1:13" s="433" customFormat="1" ht="23.4" x14ac:dyDescent="0.3">
      <c r="A26" s="421"/>
      <c r="B26" s="181">
        <v>4</v>
      </c>
      <c r="C26" s="195"/>
      <c r="D26" s="196"/>
      <c r="E26" s="195"/>
      <c r="F26" s="195"/>
      <c r="G26" s="183">
        <v>1</v>
      </c>
      <c r="H26" s="195"/>
      <c r="I26" s="186"/>
    </row>
    <row r="27" spans="1:13" s="433" customFormat="1" ht="23.4" x14ac:dyDescent="0.3">
      <c r="A27" s="421"/>
      <c r="B27" s="181">
        <v>5</v>
      </c>
      <c r="C27" s="195"/>
      <c r="D27" s="196"/>
      <c r="E27" s="195"/>
      <c r="F27" s="195"/>
      <c r="G27" s="183">
        <v>1</v>
      </c>
      <c r="H27" s="195"/>
      <c r="I27" s="186"/>
    </row>
    <row r="28" spans="1:13" s="433" customFormat="1" ht="23.4" x14ac:dyDescent="0.3">
      <c r="A28" s="421"/>
      <c r="B28" s="181">
        <v>6</v>
      </c>
      <c r="C28" s="195"/>
      <c r="D28" s="196"/>
      <c r="E28" s="195"/>
      <c r="F28" s="195"/>
      <c r="G28" s="183">
        <v>4</v>
      </c>
      <c r="H28" s="195"/>
      <c r="I28" s="186"/>
    </row>
    <row r="29" spans="1:13" s="433" customFormat="1" ht="23.4" x14ac:dyDescent="0.3">
      <c r="A29" s="421"/>
      <c r="B29" s="181">
        <v>7</v>
      </c>
      <c r="C29" s="195"/>
      <c r="D29" s="196"/>
      <c r="E29" s="195"/>
      <c r="F29" s="195"/>
      <c r="G29" s="183">
        <v>1</v>
      </c>
      <c r="H29" s="195"/>
      <c r="I29" s="186"/>
    </row>
    <row r="30" spans="1:13" s="433" customFormat="1" ht="23.4" x14ac:dyDescent="0.3">
      <c r="A30" s="421"/>
      <c r="B30" s="181">
        <v>8</v>
      </c>
      <c r="C30" s="195"/>
      <c r="D30" s="196"/>
      <c r="E30" s="195"/>
      <c r="F30" s="195"/>
      <c r="G30" s="183">
        <v>1</v>
      </c>
      <c r="H30" s="195"/>
      <c r="I30" s="186"/>
    </row>
    <row r="31" spans="1:13" s="433" customFormat="1" ht="23.4" x14ac:dyDescent="0.3">
      <c r="A31" s="421"/>
      <c r="B31" s="181">
        <v>9</v>
      </c>
      <c r="C31" s="195"/>
      <c r="D31" s="196"/>
      <c r="E31" s="195"/>
      <c r="F31" s="195"/>
      <c r="G31" s="183">
        <v>1</v>
      </c>
      <c r="H31" s="195"/>
      <c r="I31" s="186"/>
    </row>
    <row r="32" spans="1:13" s="433" customFormat="1" ht="23.4" x14ac:dyDescent="0.3">
      <c r="A32" s="421"/>
      <c r="B32" s="187">
        <v>10</v>
      </c>
      <c r="C32" s="195"/>
      <c r="D32" s="198"/>
      <c r="E32" s="197"/>
      <c r="F32" s="197"/>
      <c r="G32" s="188">
        <v>1</v>
      </c>
      <c r="H32" s="197"/>
      <c r="I32" s="191"/>
    </row>
    <row r="33" spans="1:13" ht="18.75" customHeight="1" x14ac:dyDescent="0.3">
      <c r="B33" s="524"/>
      <c r="C33" s="525" t="s">
        <v>453</v>
      </c>
      <c r="D33" s="526">
        <f>SUM(D23:D32)</f>
        <v>0</v>
      </c>
      <c r="E33" s="527"/>
      <c r="F33" s="527"/>
      <c r="G33" s="527"/>
      <c r="H33" s="527"/>
      <c r="I33" s="527"/>
    </row>
    <row r="34" spans="1:13" ht="18.75" customHeight="1" x14ac:dyDescent="0.3">
      <c r="B34" s="457"/>
    </row>
    <row r="35" spans="1:13" ht="18" customHeight="1" x14ac:dyDescent="0.3">
      <c r="B35" s="519" t="str">
        <f ca="1">CONCATENATE(' '!A178," (",' '!$A$156,")")</f>
        <v>Outbound logistics (external) (Main activities)</v>
      </c>
      <c r="C35" s="519"/>
      <c r="D35" s="519"/>
      <c r="E35" s="519"/>
      <c r="F35" s="519"/>
      <c r="G35" s="519"/>
      <c r="H35" s="519"/>
      <c r="I35" s="519"/>
    </row>
    <row r="36" spans="1:13" s="516" customFormat="1" ht="27.6" x14ac:dyDescent="0.3">
      <c r="A36" s="421"/>
      <c r="B36" s="520" t="str">
        <f ca="1">' '!$A$194</f>
        <v>No.</v>
      </c>
      <c r="C36" s="521" t="str">
        <f ca="1">' '!$A$182</f>
        <v>Activity</v>
      </c>
      <c r="D36" s="521" t="str">
        <f ca="1">' '!$A$410</f>
        <v>in %</v>
      </c>
      <c r="E36" s="521" t="str">
        <f ca="1">$E$8</f>
        <v>Main strengths</v>
      </c>
      <c r="F36" s="521" t="str">
        <f ca="1">$F$8</f>
        <v>Main weaknesses</v>
      </c>
      <c r="G36" s="522" t="str">
        <f ca="1">' '!$A$201</f>
        <v>Added value for customer</v>
      </c>
      <c r="H36" s="521" t="str">
        <f ca="1">$H$8</f>
        <v>Remarks</v>
      </c>
      <c r="I36" s="523" t="str">
        <f ca="1">' '!$A$204</f>
        <v>Status</v>
      </c>
    </row>
    <row r="37" spans="1:13" s="433" customFormat="1" ht="23.4" x14ac:dyDescent="0.3">
      <c r="A37" s="421"/>
      <c r="B37" s="181">
        <v>1</v>
      </c>
      <c r="C37" s="195"/>
      <c r="D37" s="196"/>
      <c r="E37" s="195"/>
      <c r="F37" s="195"/>
      <c r="G37" s="183">
        <v>3</v>
      </c>
      <c r="H37" s="195"/>
      <c r="I37" s="186">
        <v>2</v>
      </c>
      <c r="M37" s="517"/>
    </row>
    <row r="38" spans="1:13" s="433" customFormat="1" ht="23.4" x14ac:dyDescent="0.3">
      <c r="A38" s="421"/>
      <c r="B38" s="181">
        <v>2</v>
      </c>
      <c r="C38" s="195"/>
      <c r="D38" s="196"/>
      <c r="E38" s="195"/>
      <c r="F38" s="195"/>
      <c r="G38" s="183">
        <v>2</v>
      </c>
      <c r="H38" s="195"/>
      <c r="I38" s="186"/>
    </row>
    <row r="39" spans="1:13" s="433" customFormat="1" ht="23.4" x14ac:dyDescent="0.3">
      <c r="A39" s="421"/>
      <c r="B39" s="181">
        <v>3</v>
      </c>
      <c r="C39" s="195"/>
      <c r="D39" s="196"/>
      <c r="E39" s="195"/>
      <c r="F39" s="195"/>
      <c r="G39" s="183"/>
      <c r="H39" s="195"/>
      <c r="I39" s="186"/>
    </row>
    <row r="40" spans="1:13" s="433" customFormat="1" ht="23.4" x14ac:dyDescent="0.3">
      <c r="A40" s="421"/>
      <c r="B40" s="181">
        <v>4</v>
      </c>
      <c r="C40" s="195"/>
      <c r="D40" s="196"/>
      <c r="E40" s="195"/>
      <c r="F40" s="195"/>
      <c r="G40" s="183"/>
      <c r="H40" s="195"/>
      <c r="I40" s="186"/>
    </row>
    <row r="41" spans="1:13" s="433" customFormat="1" ht="23.4" x14ac:dyDescent="0.3">
      <c r="A41" s="421"/>
      <c r="B41" s="181">
        <v>5</v>
      </c>
      <c r="C41" s="195"/>
      <c r="D41" s="196"/>
      <c r="E41" s="195"/>
      <c r="F41" s="195"/>
      <c r="G41" s="183"/>
      <c r="H41" s="195"/>
      <c r="I41" s="186"/>
    </row>
    <row r="42" spans="1:13" s="433" customFormat="1" ht="23.4" x14ac:dyDescent="0.3">
      <c r="A42" s="421"/>
      <c r="B42" s="181">
        <v>6</v>
      </c>
      <c r="C42" s="195"/>
      <c r="D42" s="196"/>
      <c r="E42" s="195"/>
      <c r="F42" s="195"/>
      <c r="G42" s="183"/>
      <c r="H42" s="195"/>
      <c r="I42" s="186"/>
    </row>
    <row r="43" spans="1:13" s="433" customFormat="1" ht="23.4" x14ac:dyDescent="0.3">
      <c r="A43" s="421"/>
      <c r="B43" s="181">
        <v>7</v>
      </c>
      <c r="C43" s="195"/>
      <c r="D43" s="196"/>
      <c r="E43" s="195"/>
      <c r="F43" s="195"/>
      <c r="G43" s="183"/>
      <c r="H43" s="195"/>
      <c r="I43" s="186"/>
    </row>
    <row r="44" spans="1:13" s="433" customFormat="1" ht="23.4" x14ac:dyDescent="0.3">
      <c r="A44" s="421"/>
      <c r="B44" s="181">
        <v>8</v>
      </c>
      <c r="C44" s="195"/>
      <c r="D44" s="196"/>
      <c r="E44" s="195"/>
      <c r="F44" s="195"/>
      <c r="G44" s="183"/>
      <c r="H44" s="195"/>
      <c r="I44" s="186"/>
    </row>
    <row r="45" spans="1:13" s="433" customFormat="1" ht="23.4" x14ac:dyDescent="0.3">
      <c r="A45" s="421"/>
      <c r="B45" s="181">
        <v>9</v>
      </c>
      <c r="C45" s="195"/>
      <c r="D45" s="196"/>
      <c r="E45" s="195"/>
      <c r="F45" s="195"/>
      <c r="G45" s="183"/>
      <c r="H45" s="195"/>
      <c r="I45" s="186"/>
    </row>
    <row r="46" spans="1:13" s="433" customFormat="1" ht="23.4" x14ac:dyDescent="0.3">
      <c r="A46" s="421"/>
      <c r="B46" s="187">
        <v>10</v>
      </c>
      <c r="C46" s="197"/>
      <c r="D46" s="198"/>
      <c r="E46" s="197"/>
      <c r="F46" s="197"/>
      <c r="G46" s="188"/>
      <c r="H46" s="197"/>
      <c r="I46" s="191"/>
    </row>
    <row r="47" spans="1:13" ht="18.75" customHeight="1" x14ac:dyDescent="0.3">
      <c r="B47" s="524"/>
      <c r="C47" s="525" t="s">
        <v>453</v>
      </c>
      <c r="D47" s="526">
        <f>SUM(D37:D46)</f>
        <v>0</v>
      </c>
      <c r="E47" s="527"/>
      <c r="F47" s="527"/>
      <c r="G47" s="527"/>
      <c r="H47" s="527"/>
      <c r="I47" s="527"/>
    </row>
    <row r="48" spans="1:13" ht="18.75" customHeight="1" x14ac:dyDescent="0.3">
      <c r="B48" s="457"/>
    </row>
    <row r="49" spans="1:13" ht="18" customHeight="1" x14ac:dyDescent="0.3">
      <c r="B49" s="519" t="str">
        <f ca="1">CONCATENATE(' '!A164," (",' '!$A$156,")")</f>
        <v>Marketing&amp;Sales (Main activities)</v>
      </c>
      <c r="C49" s="519"/>
      <c r="D49" s="519"/>
      <c r="E49" s="519"/>
      <c r="F49" s="519"/>
      <c r="G49" s="519"/>
      <c r="H49" s="519"/>
      <c r="I49" s="519"/>
    </row>
    <row r="50" spans="1:13" s="516" customFormat="1" ht="27.6" x14ac:dyDescent="0.3">
      <c r="A50" s="421"/>
      <c r="B50" s="520" t="str">
        <f ca="1">' '!$A$194</f>
        <v>No.</v>
      </c>
      <c r="C50" s="521" t="str">
        <f ca="1">' '!$A$182</f>
        <v>Activity</v>
      </c>
      <c r="D50" s="521" t="str">
        <f ca="1">' '!$A$410</f>
        <v>in %</v>
      </c>
      <c r="E50" s="521" t="str">
        <f ca="1">$E$8</f>
        <v>Main strengths</v>
      </c>
      <c r="F50" s="521" t="str">
        <f ca="1">$F$8</f>
        <v>Main weaknesses</v>
      </c>
      <c r="G50" s="522" t="str">
        <f ca="1">' '!$A$201</f>
        <v>Added value for customer</v>
      </c>
      <c r="H50" s="521" t="str">
        <f ca="1">$H$8</f>
        <v>Remarks</v>
      </c>
      <c r="I50" s="523" t="str">
        <f ca="1">' '!$A$204</f>
        <v>Status</v>
      </c>
    </row>
    <row r="51" spans="1:13" s="433" customFormat="1" ht="23.4" x14ac:dyDescent="0.3">
      <c r="A51" s="421"/>
      <c r="B51" s="181">
        <v>1</v>
      </c>
      <c r="C51" s="195"/>
      <c r="D51" s="196"/>
      <c r="E51" s="195"/>
      <c r="F51" s="195"/>
      <c r="G51" s="183">
        <v>3</v>
      </c>
      <c r="H51" s="195"/>
      <c r="I51" s="186">
        <v>2</v>
      </c>
      <c r="M51" s="517"/>
    </row>
    <row r="52" spans="1:13" s="433" customFormat="1" ht="23.4" x14ac:dyDescent="0.3">
      <c r="A52" s="421"/>
      <c r="B52" s="181">
        <v>2</v>
      </c>
      <c r="C52" s="195"/>
      <c r="D52" s="196"/>
      <c r="E52" s="195"/>
      <c r="F52" s="195"/>
      <c r="G52" s="183">
        <v>4</v>
      </c>
      <c r="H52" s="195"/>
      <c r="I52" s="186"/>
    </row>
    <row r="53" spans="1:13" s="433" customFormat="1" ht="23.4" x14ac:dyDescent="0.3">
      <c r="A53" s="421"/>
      <c r="B53" s="181">
        <v>3</v>
      </c>
      <c r="C53" s="195"/>
      <c r="D53" s="196"/>
      <c r="E53" s="195"/>
      <c r="F53" s="195"/>
      <c r="G53" s="183">
        <v>1</v>
      </c>
      <c r="H53" s="195"/>
      <c r="I53" s="186"/>
    </row>
    <row r="54" spans="1:13" s="433" customFormat="1" ht="23.4" x14ac:dyDescent="0.3">
      <c r="A54" s="421"/>
      <c r="B54" s="181">
        <v>4</v>
      </c>
      <c r="C54" s="195"/>
      <c r="D54" s="196"/>
      <c r="E54" s="195"/>
      <c r="F54" s="195"/>
      <c r="G54" s="183"/>
      <c r="H54" s="195"/>
      <c r="I54" s="186"/>
    </row>
    <row r="55" spans="1:13" s="433" customFormat="1" ht="23.4" x14ac:dyDescent="0.3">
      <c r="A55" s="421"/>
      <c r="B55" s="181">
        <v>5</v>
      </c>
      <c r="C55" s="195"/>
      <c r="D55" s="196"/>
      <c r="E55" s="195"/>
      <c r="F55" s="195"/>
      <c r="G55" s="183"/>
      <c r="H55" s="195"/>
      <c r="I55" s="186"/>
    </row>
    <row r="56" spans="1:13" s="433" customFormat="1" ht="23.4" x14ac:dyDescent="0.3">
      <c r="A56" s="421"/>
      <c r="B56" s="181">
        <v>6</v>
      </c>
      <c r="C56" s="195"/>
      <c r="D56" s="196"/>
      <c r="E56" s="195"/>
      <c r="F56" s="195"/>
      <c r="G56" s="183"/>
      <c r="H56" s="195"/>
      <c r="I56" s="186"/>
    </row>
    <row r="57" spans="1:13" s="433" customFormat="1" ht="23.4" x14ac:dyDescent="0.3">
      <c r="A57" s="421"/>
      <c r="B57" s="181">
        <v>7</v>
      </c>
      <c r="C57" s="195"/>
      <c r="D57" s="196"/>
      <c r="E57" s="195"/>
      <c r="F57" s="195"/>
      <c r="G57" s="183"/>
      <c r="H57" s="195"/>
      <c r="I57" s="186"/>
    </row>
    <row r="58" spans="1:13" s="433" customFormat="1" ht="23.4" x14ac:dyDescent="0.3">
      <c r="A58" s="421"/>
      <c r="B58" s="181">
        <v>8</v>
      </c>
      <c r="C58" s="195"/>
      <c r="D58" s="196"/>
      <c r="E58" s="195"/>
      <c r="F58" s="195"/>
      <c r="G58" s="183"/>
      <c r="H58" s="195"/>
      <c r="I58" s="186"/>
    </row>
    <row r="59" spans="1:13" s="433" customFormat="1" ht="23.4" x14ac:dyDescent="0.3">
      <c r="A59" s="421"/>
      <c r="B59" s="181">
        <v>9</v>
      </c>
      <c r="C59" s="195"/>
      <c r="D59" s="196"/>
      <c r="E59" s="195"/>
      <c r="F59" s="195"/>
      <c r="G59" s="183"/>
      <c r="H59" s="195"/>
      <c r="I59" s="186"/>
    </row>
    <row r="60" spans="1:13" s="433" customFormat="1" ht="23.4" x14ac:dyDescent="0.3">
      <c r="A60" s="421"/>
      <c r="B60" s="187">
        <v>10</v>
      </c>
      <c r="C60" s="197"/>
      <c r="D60" s="198"/>
      <c r="E60" s="197"/>
      <c r="F60" s="197"/>
      <c r="G60" s="188"/>
      <c r="H60" s="197"/>
      <c r="I60" s="191"/>
    </row>
    <row r="61" spans="1:13" ht="18.75" customHeight="1" x14ac:dyDescent="0.3">
      <c r="B61" s="524"/>
      <c r="C61" s="525" t="s">
        <v>453</v>
      </c>
      <c r="D61" s="526">
        <f>SUM(D51:D60)</f>
        <v>0</v>
      </c>
      <c r="E61" s="527"/>
      <c r="F61" s="527"/>
      <c r="G61" s="527"/>
      <c r="H61" s="527"/>
      <c r="I61" s="527"/>
    </row>
    <row r="62" spans="1:13" ht="18.75" customHeight="1" x14ac:dyDescent="0.3">
      <c r="B62" s="457"/>
    </row>
    <row r="63" spans="1:13" ht="18" customHeight="1" x14ac:dyDescent="0.3">
      <c r="B63" s="519" t="str">
        <f ca="1">CONCATENATE(' '!A180," (",' '!$A$156,")")</f>
        <v>Customer service (Main activities)</v>
      </c>
      <c r="C63" s="519"/>
      <c r="D63" s="519"/>
      <c r="E63" s="519"/>
      <c r="F63" s="519"/>
      <c r="G63" s="519"/>
      <c r="H63" s="519"/>
      <c r="I63" s="519"/>
    </row>
    <row r="64" spans="1:13" s="516" customFormat="1" ht="27.6" x14ac:dyDescent="0.3">
      <c r="A64" s="421"/>
      <c r="B64" s="520" t="str">
        <f ca="1">' '!$A$194</f>
        <v>No.</v>
      </c>
      <c r="C64" s="521" t="str">
        <f ca="1">' '!$A$182</f>
        <v>Activity</v>
      </c>
      <c r="D64" s="521" t="str">
        <f ca="1">' '!$A$410</f>
        <v>in %</v>
      </c>
      <c r="E64" s="521" t="str">
        <f ca="1">$E$8</f>
        <v>Main strengths</v>
      </c>
      <c r="F64" s="521" t="str">
        <f ca="1">$F$8</f>
        <v>Main weaknesses</v>
      </c>
      <c r="G64" s="522" t="str">
        <f ca="1">' '!$A$201</f>
        <v>Added value for customer</v>
      </c>
      <c r="H64" s="521" t="str">
        <f ca="1">$H$8</f>
        <v>Remarks</v>
      </c>
      <c r="I64" s="523" t="str">
        <f ca="1">' '!$A$204</f>
        <v>Status</v>
      </c>
    </row>
    <row r="65" spans="1:13" s="433" customFormat="1" ht="23.4" x14ac:dyDescent="0.3">
      <c r="A65" s="421"/>
      <c r="B65" s="181">
        <v>1</v>
      </c>
      <c r="C65" s="195"/>
      <c r="D65" s="196"/>
      <c r="E65" s="195"/>
      <c r="F65" s="195"/>
      <c r="G65" s="183">
        <v>0</v>
      </c>
      <c r="H65" s="195"/>
      <c r="I65" s="186">
        <v>2</v>
      </c>
      <c r="M65" s="517"/>
    </row>
    <row r="66" spans="1:13" s="433" customFormat="1" ht="23.4" x14ac:dyDescent="0.3">
      <c r="A66" s="421"/>
      <c r="B66" s="181">
        <v>2</v>
      </c>
      <c r="C66" s="195"/>
      <c r="D66" s="196"/>
      <c r="E66" s="195"/>
      <c r="F66" s="195"/>
      <c r="G66" s="183">
        <v>4</v>
      </c>
      <c r="H66" s="195"/>
      <c r="I66" s="186"/>
    </row>
    <row r="67" spans="1:13" s="433" customFormat="1" ht="23.4" x14ac:dyDescent="0.3">
      <c r="A67" s="421"/>
      <c r="B67" s="181">
        <v>3</v>
      </c>
      <c r="C67" s="195"/>
      <c r="D67" s="196"/>
      <c r="E67" s="195"/>
      <c r="F67" s="195"/>
      <c r="G67" s="183">
        <v>1</v>
      </c>
      <c r="H67" s="195"/>
      <c r="I67" s="186"/>
    </row>
    <row r="68" spans="1:13" s="433" customFormat="1" ht="23.4" x14ac:dyDescent="0.3">
      <c r="A68" s="421"/>
      <c r="B68" s="181">
        <v>4</v>
      </c>
      <c r="C68" s="195"/>
      <c r="D68" s="196"/>
      <c r="E68" s="195"/>
      <c r="F68" s="195"/>
      <c r="G68" s="183"/>
      <c r="H68" s="195"/>
      <c r="I68" s="186"/>
    </row>
    <row r="69" spans="1:13" s="433" customFormat="1" ht="23.4" x14ac:dyDescent="0.3">
      <c r="A69" s="421"/>
      <c r="B69" s="181">
        <v>5</v>
      </c>
      <c r="C69" s="195"/>
      <c r="D69" s="196"/>
      <c r="E69" s="195"/>
      <c r="F69" s="195"/>
      <c r="G69" s="183"/>
      <c r="H69" s="195"/>
      <c r="I69" s="186"/>
    </row>
    <row r="70" spans="1:13" s="433" customFormat="1" ht="23.4" x14ac:dyDescent="0.3">
      <c r="A70" s="421"/>
      <c r="B70" s="181">
        <v>6</v>
      </c>
      <c r="C70" s="195"/>
      <c r="D70" s="196"/>
      <c r="E70" s="195"/>
      <c r="F70" s="195"/>
      <c r="G70" s="183"/>
      <c r="H70" s="195"/>
      <c r="I70" s="186"/>
    </row>
    <row r="71" spans="1:13" s="433" customFormat="1" ht="23.4" x14ac:dyDescent="0.3">
      <c r="A71" s="421"/>
      <c r="B71" s="181">
        <v>7</v>
      </c>
      <c r="C71" s="195"/>
      <c r="D71" s="196"/>
      <c r="E71" s="195"/>
      <c r="F71" s="195"/>
      <c r="G71" s="183"/>
      <c r="H71" s="195"/>
      <c r="I71" s="186"/>
    </row>
    <row r="72" spans="1:13" s="433" customFormat="1" ht="23.4" x14ac:dyDescent="0.3">
      <c r="A72" s="421"/>
      <c r="B72" s="181">
        <v>8</v>
      </c>
      <c r="C72" s="195"/>
      <c r="D72" s="196"/>
      <c r="E72" s="195"/>
      <c r="F72" s="195"/>
      <c r="G72" s="183"/>
      <c r="H72" s="195"/>
      <c r="I72" s="186"/>
    </row>
    <row r="73" spans="1:13" s="433" customFormat="1" ht="23.4" x14ac:dyDescent="0.3">
      <c r="A73" s="421"/>
      <c r="B73" s="181">
        <v>9</v>
      </c>
      <c r="C73" s="195"/>
      <c r="D73" s="196"/>
      <c r="E73" s="195"/>
      <c r="F73" s="195"/>
      <c r="G73" s="183"/>
      <c r="H73" s="195"/>
      <c r="I73" s="186"/>
    </row>
    <row r="74" spans="1:13" s="433" customFormat="1" ht="23.4" x14ac:dyDescent="0.3">
      <c r="A74" s="421"/>
      <c r="B74" s="187">
        <v>10</v>
      </c>
      <c r="C74" s="197"/>
      <c r="D74" s="198"/>
      <c r="E74" s="197"/>
      <c r="F74" s="197"/>
      <c r="G74" s="188"/>
      <c r="H74" s="197"/>
      <c r="I74" s="191"/>
    </row>
    <row r="75" spans="1:13" ht="18.75" customHeight="1" x14ac:dyDescent="0.3">
      <c r="B75" s="524"/>
      <c r="C75" s="525" t="s">
        <v>453</v>
      </c>
      <c r="D75" s="526">
        <f>SUM(D65:D74)</f>
        <v>0</v>
      </c>
      <c r="E75" s="527"/>
      <c r="F75" s="527"/>
      <c r="G75" s="527"/>
      <c r="H75" s="527"/>
      <c r="I75" s="527"/>
    </row>
    <row r="76" spans="1:13" ht="18.75" customHeight="1" x14ac:dyDescent="0.3">
      <c r="B76" s="457"/>
    </row>
    <row r="77" spans="1:13" ht="18" customHeight="1" x14ac:dyDescent="0.3">
      <c r="B77" s="528" t="str">
        <f ca="1">CONCATENATE(' '!A171," (",' '!$A$168,")")</f>
        <v>Purchasing / procurement (Support processes)</v>
      </c>
      <c r="C77" s="528"/>
      <c r="D77" s="528"/>
      <c r="E77" s="528"/>
      <c r="F77" s="528"/>
      <c r="G77" s="528"/>
      <c r="H77" s="528"/>
      <c r="I77" s="528"/>
    </row>
    <row r="78" spans="1:13" s="516" customFormat="1" ht="27.6" x14ac:dyDescent="0.3">
      <c r="A78" s="421"/>
      <c r="B78" s="529" t="str">
        <f ca="1">' '!$A$194</f>
        <v>No.</v>
      </c>
      <c r="C78" s="530" t="str">
        <f ca="1">' '!$A$182</f>
        <v>Activity</v>
      </c>
      <c r="D78" s="530" t="str">
        <f ca="1">' '!$A$410</f>
        <v>in %</v>
      </c>
      <c r="E78" s="530" t="str">
        <f ca="1">$E$8</f>
        <v>Main strengths</v>
      </c>
      <c r="F78" s="530" t="str">
        <f ca="1">$F$8</f>
        <v>Main weaknesses</v>
      </c>
      <c r="G78" s="531" t="str">
        <f ca="1">' '!$A$201</f>
        <v>Added value for customer</v>
      </c>
      <c r="H78" s="530" t="str">
        <f ca="1">$H$8</f>
        <v>Remarks</v>
      </c>
      <c r="I78" s="532" t="str">
        <f ca="1">' '!$A$204</f>
        <v>Status</v>
      </c>
    </row>
    <row r="79" spans="1:13" s="433" customFormat="1" ht="23.4" x14ac:dyDescent="0.3">
      <c r="A79" s="421"/>
      <c r="B79" s="181">
        <v>1</v>
      </c>
      <c r="C79" s="195"/>
      <c r="D79" s="196"/>
      <c r="E79" s="195"/>
      <c r="F79" s="195"/>
      <c r="G79" s="183">
        <v>3</v>
      </c>
      <c r="H79" s="195"/>
      <c r="I79" s="186">
        <v>2</v>
      </c>
      <c r="M79" s="517"/>
    </row>
    <row r="80" spans="1:13" s="433" customFormat="1" ht="23.4" x14ac:dyDescent="0.3">
      <c r="A80" s="421"/>
      <c r="B80" s="181">
        <v>2</v>
      </c>
      <c r="C80" s="195"/>
      <c r="D80" s="196"/>
      <c r="E80" s="195"/>
      <c r="F80" s="195"/>
      <c r="G80" s="183"/>
      <c r="H80" s="195"/>
      <c r="I80" s="186"/>
    </row>
    <row r="81" spans="1:13" s="433" customFormat="1" ht="23.4" x14ac:dyDescent="0.3">
      <c r="A81" s="421"/>
      <c r="B81" s="181">
        <v>3</v>
      </c>
      <c r="C81" s="195"/>
      <c r="D81" s="196"/>
      <c r="E81" s="195"/>
      <c r="F81" s="195"/>
      <c r="G81" s="183"/>
      <c r="H81" s="195"/>
      <c r="I81" s="186"/>
    </row>
    <row r="82" spans="1:13" s="433" customFormat="1" ht="23.4" x14ac:dyDescent="0.3">
      <c r="A82" s="421"/>
      <c r="B82" s="181">
        <v>4</v>
      </c>
      <c r="C82" s="195"/>
      <c r="D82" s="196"/>
      <c r="E82" s="195"/>
      <c r="F82" s="195"/>
      <c r="G82" s="183"/>
      <c r="H82" s="195"/>
      <c r="I82" s="186"/>
    </row>
    <row r="83" spans="1:13" s="433" customFormat="1" ht="23.4" x14ac:dyDescent="0.3">
      <c r="A83" s="421"/>
      <c r="B83" s="181">
        <v>5</v>
      </c>
      <c r="C83" s="195"/>
      <c r="D83" s="196"/>
      <c r="E83" s="195"/>
      <c r="F83" s="195"/>
      <c r="G83" s="183"/>
      <c r="H83" s="195"/>
      <c r="I83" s="186"/>
    </row>
    <row r="84" spans="1:13" s="433" customFormat="1" ht="23.4" x14ac:dyDescent="0.3">
      <c r="A84" s="421"/>
      <c r="B84" s="181">
        <v>6</v>
      </c>
      <c r="C84" s="195"/>
      <c r="D84" s="196"/>
      <c r="E84" s="195"/>
      <c r="F84" s="195"/>
      <c r="G84" s="183"/>
      <c r="H84" s="195"/>
      <c r="I84" s="186"/>
    </row>
    <row r="85" spans="1:13" s="433" customFormat="1" ht="23.4" x14ac:dyDescent="0.3">
      <c r="A85" s="421"/>
      <c r="B85" s="181">
        <v>7</v>
      </c>
      <c r="C85" s="195"/>
      <c r="D85" s="196"/>
      <c r="E85" s="195"/>
      <c r="F85" s="195"/>
      <c r="G85" s="183"/>
      <c r="H85" s="195"/>
      <c r="I85" s="186"/>
    </row>
    <row r="86" spans="1:13" s="433" customFormat="1" ht="23.4" x14ac:dyDescent="0.3">
      <c r="A86" s="421"/>
      <c r="B86" s="181">
        <v>8</v>
      </c>
      <c r="C86" s="195"/>
      <c r="D86" s="196"/>
      <c r="E86" s="195"/>
      <c r="F86" s="195"/>
      <c r="G86" s="183"/>
      <c r="H86" s="195"/>
      <c r="I86" s="186"/>
    </row>
    <row r="87" spans="1:13" s="433" customFormat="1" ht="23.4" x14ac:dyDescent="0.3">
      <c r="A87" s="421"/>
      <c r="B87" s="181">
        <v>9</v>
      </c>
      <c r="C87" s="195"/>
      <c r="D87" s="196"/>
      <c r="E87" s="195"/>
      <c r="F87" s="195"/>
      <c r="G87" s="183"/>
      <c r="H87" s="195"/>
      <c r="I87" s="186"/>
    </row>
    <row r="88" spans="1:13" s="433" customFormat="1" ht="23.4" x14ac:dyDescent="0.3">
      <c r="A88" s="421"/>
      <c r="B88" s="187">
        <v>10</v>
      </c>
      <c r="C88" s="197"/>
      <c r="D88" s="198"/>
      <c r="E88" s="197"/>
      <c r="F88" s="197"/>
      <c r="G88" s="188"/>
      <c r="H88" s="197"/>
      <c r="I88" s="191"/>
    </row>
    <row r="89" spans="1:13" ht="18.75" customHeight="1" x14ac:dyDescent="0.3">
      <c r="B89" s="533"/>
      <c r="C89" s="534" t="s">
        <v>453</v>
      </c>
      <c r="D89" s="535">
        <f>SUM(D79:D88)</f>
        <v>0</v>
      </c>
      <c r="E89" s="536"/>
      <c r="F89" s="536"/>
      <c r="G89" s="536"/>
      <c r="H89" s="536"/>
      <c r="I89" s="536"/>
    </row>
    <row r="90" spans="1:13" ht="18.75" customHeight="1" x14ac:dyDescent="0.3">
      <c r="B90" s="457"/>
    </row>
    <row r="91" spans="1:13" ht="18" customHeight="1" x14ac:dyDescent="0.3">
      <c r="B91" s="528" t="str">
        <f ca="1">CONCATENATE(K4," (",' '!$A$168,")")</f>
        <v>Informations System (Support processes)</v>
      </c>
      <c r="C91" s="528"/>
      <c r="D91" s="528"/>
      <c r="E91" s="528"/>
      <c r="F91" s="528"/>
      <c r="G91" s="528"/>
      <c r="H91" s="528"/>
      <c r="I91" s="528"/>
    </row>
    <row r="92" spans="1:13" s="516" customFormat="1" ht="27.6" x14ac:dyDescent="0.3">
      <c r="A92" s="421"/>
      <c r="B92" s="529" t="str">
        <f ca="1">' '!$A$194</f>
        <v>No.</v>
      </c>
      <c r="C92" s="530" t="str">
        <f ca="1">' '!$A$182</f>
        <v>Activity</v>
      </c>
      <c r="D92" s="530" t="str">
        <f ca="1">' '!$A$410</f>
        <v>in %</v>
      </c>
      <c r="E92" s="530" t="str">
        <f ca="1">$E$8</f>
        <v>Main strengths</v>
      </c>
      <c r="F92" s="530" t="str">
        <f ca="1">$F$8</f>
        <v>Main weaknesses</v>
      </c>
      <c r="G92" s="531" t="str">
        <f ca="1">' '!$A$201</f>
        <v>Added value for customer</v>
      </c>
      <c r="H92" s="530" t="str">
        <f ca="1">$H$8</f>
        <v>Remarks</v>
      </c>
      <c r="I92" s="532" t="str">
        <f ca="1">' '!$A$204</f>
        <v>Status</v>
      </c>
    </row>
    <row r="93" spans="1:13" s="433" customFormat="1" ht="23.4" x14ac:dyDescent="0.3">
      <c r="A93" s="421"/>
      <c r="B93" s="181">
        <v>1</v>
      </c>
      <c r="C93" s="195"/>
      <c r="D93" s="196"/>
      <c r="E93" s="195"/>
      <c r="F93" s="195"/>
      <c r="G93" s="183">
        <v>3</v>
      </c>
      <c r="H93" s="195"/>
      <c r="I93" s="186">
        <v>2</v>
      </c>
      <c r="M93" s="517"/>
    </row>
    <row r="94" spans="1:13" s="433" customFormat="1" ht="23.4" x14ac:dyDescent="0.3">
      <c r="A94" s="421"/>
      <c r="B94" s="181">
        <v>2</v>
      </c>
      <c r="C94" s="195"/>
      <c r="D94" s="196"/>
      <c r="E94" s="195"/>
      <c r="F94" s="195"/>
      <c r="G94" s="183"/>
      <c r="H94" s="195"/>
      <c r="I94" s="186"/>
    </row>
    <row r="95" spans="1:13" s="433" customFormat="1" ht="23.4" x14ac:dyDescent="0.3">
      <c r="A95" s="421"/>
      <c r="B95" s="181">
        <v>3</v>
      </c>
      <c r="C95" s="195"/>
      <c r="D95" s="196"/>
      <c r="E95" s="195"/>
      <c r="F95" s="195"/>
      <c r="G95" s="183"/>
      <c r="H95" s="195"/>
      <c r="I95" s="186"/>
    </row>
    <row r="96" spans="1:13" s="433" customFormat="1" ht="23.4" x14ac:dyDescent="0.3">
      <c r="A96" s="421"/>
      <c r="B96" s="181">
        <v>4</v>
      </c>
      <c r="C96" s="195"/>
      <c r="D96" s="196"/>
      <c r="E96" s="195"/>
      <c r="F96" s="195"/>
      <c r="G96" s="183"/>
      <c r="H96" s="195"/>
      <c r="I96" s="186"/>
    </row>
    <row r="97" spans="1:13" s="433" customFormat="1" ht="23.4" x14ac:dyDescent="0.3">
      <c r="A97" s="421"/>
      <c r="B97" s="181">
        <v>5</v>
      </c>
      <c r="C97" s="195"/>
      <c r="D97" s="196"/>
      <c r="E97" s="195"/>
      <c r="F97" s="195"/>
      <c r="G97" s="183"/>
      <c r="H97" s="195"/>
      <c r="I97" s="186"/>
    </row>
    <row r="98" spans="1:13" s="433" customFormat="1" ht="23.4" x14ac:dyDescent="0.3">
      <c r="A98" s="421"/>
      <c r="B98" s="181">
        <v>6</v>
      </c>
      <c r="C98" s="195"/>
      <c r="D98" s="196"/>
      <c r="E98" s="195"/>
      <c r="F98" s="195"/>
      <c r="G98" s="183"/>
      <c r="H98" s="195"/>
      <c r="I98" s="186"/>
    </row>
    <row r="99" spans="1:13" s="433" customFormat="1" ht="23.4" x14ac:dyDescent="0.3">
      <c r="A99" s="421"/>
      <c r="B99" s="181">
        <v>7</v>
      </c>
      <c r="C99" s="195"/>
      <c r="D99" s="196"/>
      <c r="E99" s="195"/>
      <c r="F99" s="195"/>
      <c r="G99" s="183"/>
      <c r="H99" s="195"/>
      <c r="I99" s="186"/>
    </row>
    <row r="100" spans="1:13" s="433" customFormat="1" ht="23.4" x14ac:dyDescent="0.3">
      <c r="A100" s="421"/>
      <c r="B100" s="181">
        <v>8</v>
      </c>
      <c r="C100" s="195"/>
      <c r="D100" s="196"/>
      <c r="E100" s="195"/>
      <c r="F100" s="195"/>
      <c r="G100" s="183"/>
      <c r="H100" s="195"/>
      <c r="I100" s="186"/>
    </row>
    <row r="101" spans="1:13" s="433" customFormat="1" ht="23.4" x14ac:dyDescent="0.3">
      <c r="A101" s="421"/>
      <c r="B101" s="181">
        <v>9</v>
      </c>
      <c r="C101" s="195"/>
      <c r="D101" s="196"/>
      <c r="E101" s="195"/>
      <c r="F101" s="195"/>
      <c r="G101" s="183"/>
      <c r="H101" s="195"/>
      <c r="I101" s="186"/>
    </row>
    <row r="102" spans="1:13" s="433" customFormat="1" ht="23.4" x14ac:dyDescent="0.3">
      <c r="A102" s="421"/>
      <c r="B102" s="187">
        <v>10</v>
      </c>
      <c r="C102" s="197"/>
      <c r="D102" s="198"/>
      <c r="E102" s="197"/>
      <c r="F102" s="197"/>
      <c r="G102" s="188"/>
      <c r="H102" s="197"/>
      <c r="I102" s="191"/>
    </row>
    <row r="103" spans="1:13" ht="18.75" customHeight="1" x14ac:dyDescent="0.3">
      <c r="B103" s="533"/>
      <c r="C103" s="534" t="s">
        <v>453</v>
      </c>
      <c r="D103" s="535">
        <f>SUM(D93:D102)</f>
        <v>0</v>
      </c>
      <c r="E103" s="536"/>
      <c r="F103" s="536"/>
      <c r="G103" s="536"/>
      <c r="H103" s="536"/>
      <c r="I103" s="536"/>
    </row>
    <row r="104" spans="1:13" ht="18.75" customHeight="1" x14ac:dyDescent="0.3">
      <c r="B104" s="457"/>
    </row>
    <row r="105" spans="1:13" ht="18" customHeight="1" x14ac:dyDescent="0.3">
      <c r="B105" s="528" t="str">
        <f ca="1">CONCATENATE(' '!A173," (",' '!$A$168,")")</f>
        <v>Human resources management (Support processes)</v>
      </c>
      <c r="C105" s="528"/>
      <c r="D105" s="528"/>
      <c r="E105" s="528"/>
      <c r="F105" s="528"/>
      <c r="G105" s="528"/>
      <c r="H105" s="528"/>
      <c r="I105" s="528"/>
    </row>
    <row r="106" spans="1:13" s="516" customFormat="1" ht="27.6" x14ac:dyDescent="0.3">
      <c r="A106" s="421"/>
      <c r="B106" s="529" t="str">
        <f ca="1">' '!$A$194</f>
        <v>No.</v>
      </c>
      <c r="C106" s="530" t="str">
        <f ca="1">' '!$A$182</f>
        <v>Activity</v>
      </c>
      <c r="D106" s="530" t="str">
        <f ca="1">' '!$A$410</f>
        <v>in %</v>
      </c>
      <c r="E106" s="530" t="str">
        <f ca="1">$E$8</f>
        <v>Main strengths</v>
      </c>
      <c r="F106" s="530" t="str">
        <f ca="1">$F$8</f>
        <v>Main weaknesses</v>
      </c>
      <c r="G106" s="531" t="str">
        <f ca="1">' '!$A$201</f>
        <v>Added value for customer</v>
      </c>
      <c r="H106" s="530" t="str">
        <f ca="1">$H$8</f>
        <v>Remarks</v>
      </c>
      <c r="I106" s="532" t="str">
        <f ca="1">' '!$A$204</f>
        <v>Status</v>
      </c>
    </row>
    <row r="107" spans="1:13" s="433" customFormat="1" ht="23.4" x14ac:dyDescent="0.3">
      <c r="A107" s="421"/>
      <c r="B107" s="181">
        <v>1</v>
      </c>
      <c r="C107" s="195"/>
      <c r="D107" s="196"/>
      <c r="E107" s="195"/>
      <c r="F107" s="195"/>
      <c r="G107" s="183">
        <v>3</v>
      </c>
      <c r="H107" s="195"/>
      <c r="I107" s="186">
        <v>2</v>
      </c>
      <c r="M107" s="517"/>
    </row>
    <row r="108" spans="1:13" s="433" customFormat="1" ht="23.4" x14ac:dyDescent="0.3">
      <c r="A108" s="421"/>
      <c r="B108" s="181">
        <v>2</v>
      </c>
      <c r="C108" s="195"/>
      <c r="D108" s="196"/>
      <c r="E108" s="195"/>
      <c r="F108" s="195"/>
      <c r="G108" s="183"/>
      <c r="H108" s="195"/>
      <c r="I108" s="186"/>
    </row>
    <row r="109" spans="1:13" s="433" customFormat="1" ht="23.4" x14ac:dyDescent="0.3">
      <c r="A109" s="421"/>
      <c r="B109" s="181">
        <v>3</v>
      </c>
      <c r="C109" s="195"/>
      <c r="D109" s="196"/>
      <c r="E109" s="195"/>
      <c r="F109" s="195"/>
      <c r="G109" s="183"/>
      <c r="H109" s="195"/>
      <c r="I109" s="186"/>
    </row>
    <row r="110" spans="1:13" s="433" customFormat="1" ht="23.4" x14ac:dyDescent="0.3">
      <c r="A110" s="421"/>
      <c r="B110" s="181">
        <v>4</v>
      </c>
      <c r="C110" s="195"/>
      <c r="D110" s="196"/>
      <c r="E110" s="195"/>
      <c r="F110" s="195"/>
      <c r="G110" s="183"/>
      <c r="H110" s="195"/>
      <c r="I110" s="186"/>
    </row>
    <row r="111" spans="1:13" s="433" customFormat="1" ht="23.4" x14ac:dyDescent="0.3">
      <c r="A111" s="421"/>
      <c r="B111" s="181">
        <v>5</v>
      </c>
      <c r="C111" s="195"/>
      <c r="D111" s="196"/>
      <c r="E111" s="195"/>
      <c r="F111" s="195"/>
      <c r="G111" s="183"/>
      <c r="H111" s="195"/>
      <c r="I111" s="186"/>
    </row>
    <row r="112" spans="1:13" s="433" customFormat="1" ht="23.4" x14ac:dyDescent="0.3">
      <c r="A112" s="421"/>
      <c r="B112" s="181">
        <v>6</v>
      </c>
      <c r="C112" s="195"/>
      <c r="D112" s="196"/>
      <c r="E112" s="195"/>
      <c r="F112" s="195"/>
      <c r="G112" s="183"/>
      <c r="H112" s="195"/>
      <c r="I112" s="186"/>
    </row>
    <row r="113" spans="1:13" s="433" customFormat="1" ht="23.4" x14ac:dyDescent="0.3">
      <c r="A113" s="421"/>
      <c r="B113" s="181">
        <v>7</v>
      </c>
      <c r="C113" s="195"/>
      <c r="D113" s="196"/>
      <c r="E113" s="195"/>
      <c r="F113" s="195"/>
      <c r="G113" s="183"/>
      <c r="H113" s="195"/>
      <c r="I113" s="186"/>
    </row>
    <row r="114" spans="1:13" s="433" customFormat="1" ht="23.4" x14ac:dyDescent="0.3">
      <c r="A114" s="421"/>
      <c r="B114" s="181">
        <v>8</v>
      </c>
      <c r="C114" s="195"/>
      <c r="D114" s="196"/>
      <c r="E114" s="195"/>
      <c r="F114" s="195"/>
      <c r="G114" s="183"/>
      <c r="H114" s="195"/>
      <c r="I114" s="186"/>
    </row>
    <row r="115" spans="1:13" s="433" customFormat="1" ht="23.4" x14ac:dyDescent="0.3">
      <c r="A115" s="421"/>
      <c r="B115" s="181">
        <v>9</v>
      </c>
      <c r="C115" s="195"/>
      <c r="D115" s="196"/>
      <c r="E115" s="195"/>
      <c r="F115" s="195"/>
      <c r="G115" s="183"/>
      <c r="H115" s="195"/>
      <c r="I115" s="186"/>
    </row>
    <row r="116" spans="1:13" s="433" customFormat="1" ht="23.4" x14ac:dyDescent="0.3">
      <c r="A116" s="421"/>
      <c r="B116" s="187">
        <v>10</v>
      </c>
      <c r="C116" s="197"/>
      <c r="D116" s="198"/>
      <c r="E116" s="197"/>
      <c r="F116" s="197"/>
      <c r="G116" s="188"/>
      <c r="H116" s="197"/>
      <c r="I116" s="191"/>
    </row>
    <row r="117" spans="1:13" ht="18.75" customHeight="1" x14ac:dyDescent="0.3">
      <c r="B117" s="533"/>
      <c r="C117" s="534" t="s">
        <v>453</v>
      </c>
      <c r="D117" s="535">
        <f>SUM(D107:D116)</f>
        <v>0</v>
      </c>
      <c r="E117" s="536"/>
      <c r="F117" s="536"/>
      <c r="G117" s="536"/>
      <c r="H117" s="536"/>
      <c r="I117" s="536"/>
    </row>
    <row r="118" spans="1:13" ht="18.75" customHeight="1" x14ac:dyDescent="0.3">
      <c r="B118" s="457"/>
    </row>
    <row r="119" spans="1:13" ht="18" customHeight="1" x14ac:dyDescent="0.3">
      <c r="B119" s="528" t="str">
        <f ca="1">CONCATENATE(' '!A174," (",' '!$A$168,")")</f>
        <v>Inbound logistics (internal) (Support processes)</v>
      </c>
      <c r="C119" s="528"/>
      <c r="D119" s="528"/>
      <c r="E119" s="528"/>
      <c r="F119" s="528"/>
      <c r="G119" s="528"/>
      <c r="H119" s="528"/>
      <c r="I119" s="528"/>
    </row>
    <row r="120" spans="1:13" s="516" customFormat="1" ht="27.6" x14ac:dyDescent="0.3">
      <c r="A120" s="421"/>
      <c r="B120" s="529" t="str">
        <f ca="1">' '!$A$194</f>
        <v>No.</v>
      </c>
      <c r="C120" s="530" t="str">
        <f ca="1">' '!$A$182</f>
        <v>Activity</v>
      </c>
      <c r="D120" s="530" t="str">
        <f ca="1">' '!$A$410</f>
        <v>in %</v>
      </c>
      <c r="E120" s="530" t="str">
        <f ca="1">$E$8</f>
        <v>Main strengths</v>
      </c>
      <c r="F120" s="530" t="str">
        <f ca="1">$F$8</f>
        <v>Main weaknesses</v>
      </c>
      <c r="G120" s="531" t="str">
        <f ca="1">' '!$A$201</f>
        <v>Added value for customer</v>
      </c>
      <c r="H120" s="530" t="str">
        <f ca="1">$H$8</f>
        <v>Remarks</v>
      </c>
      <c r="I120" s="532" t="str">
        <f ca="1">' '!$A$204</f>
        <v>Status</v>
      </c>
    </row>
    <row r="121" spans="1:13" s="433" customFormat="1" ht="23.4" x14ac:dyDescent="0.3">
      <c r="A121" s="421"/>
      <c r="B121" s="181">
        <v>1</v>
      </c>
      <c r="C121" s="195"/>
      <c r="D121" s="196"/>
      <c r="E121" s="195"/>
      <c r="F121" s="195"/>
      <c r="G121" s="183">
        <v>3</v>
      </c>
      <c r="H121" s="195"/>
      <c r="I121" s="186">
        <v>2</v>
      </c>
      <c r="M121" s="517"/>
    </row>
    <row r="122" spans="1:13" s="433" customFormat="1" ht="23.4" x14ac:dyDescent="0.3">
      <c r="A122" s="421"/>
      <c r="B122" s="181">
        <v>2</v>
      </c>
      <c r="C122" s="195"/>
      <c r="D122" s="196"/>
      <c r="E122" s="195"/>
      <c r="F122" s="195"/>
      <c r="G122" s="183"/>
      <c r="H122" s="195"/>
      <c r="I122" s="186"/>
    </row>
    <row r="123" spans="1:13" s="433" customFormat="1" ht="23.4" x14ac:dyDescent="0.3">
      <c r="A123" s="421"/>
      <c r="B123" s="181">
        <v>3</v>
      </c>
      <c r="C123" s="195"/>
      <c r="D123" s="196"/>
      <c r="E123" s="195"/>
      <c r="F123" s="195"/>
      <c r="G123" s="183"/>
      <c r="H123" s="195"/>
      <c r="I123" s="186"/>
    </row>
    <row r="124" spans="1:13" s="433" customFormat="1" ht="23.4" x14ac:dyDescent="0.3">
      <c r="A124" s="421"/>
      <c r="B124" s="181">
        <v>4</v>
      </c>
      <c r="C124" s="195"/>
      <c r="D124" s="196"/>
      <c r="E124" s="195"/>
      <c r="F124" s="195"/>
      <c r="G124" s="183"/>
      <c r="H124" s="195"/>
      <c r="I124" s="186"/>
    </row>
    <row r="125" spans="1:13" s="433" customFormat="1" ht="23.4" x14ac:dyDescent="0.3">
      <c r="A125" s="421"/>
      <c r="B125" s="181">
        <v>5</v>
      </c>
      <c r="C125" s="195"/>
      <c r="D125" s="196"/>
      <c r="E125" s="195"/>
      <c r="F125" s="195"/>
      <c r="G125" s="183"/>
      <c r="H125" s="195"/>
      <c r="I125" s="186"/>
    </row>
    <row r="126" spans="1:13" s="433" customFormat="1" ht="23.4" x14ac:dyDescent="0.3">
      <c r="A126" s="421"/>
      <c r="B126" s="181">
        <v>6</v>
      </c>
      <c r="C126" s="195"/>
      <c r="D126" s="196"/>
      <c r="E126" s="195"/>
      <c r="F126" s="195"/>
      <c r="G126" s="183"/>
      <c r="H126" s="195"/>
      <c r="I126" s="186"/>
    </row>
    <row r="127" spans="1:13" s="433" customFormat="1" ht="23.4" x14ac:dyDescent="0.3">
      <c r="A127" s="421"/>
      <c r="B127" s="181">
        <v>7</v>
      </c>
      <c r="C127" s="195"/>
      <c r="D127" s="196"/>
      <c r="E127" s="195"/>
      <c r="F127" s="195"/>
      <c r="G127" s="183"/>
      <c r="H127" s="195"/>
      <c r="I127" s="186"/>
    </row>
    <row r="128" spans="1:13" s="433" customFormat="1" ht="23.4" x14ac:dyDescent="0.3">
      <c r="A128" s="421"/>
      <c r="B128" s="181">
        <v>8</v>
      </c>
      <c r="C128" s="195"/>
      <c r="D128" s="196"/>
      <c r="E128" s="195"/>
      <c r="F128" s="195"/>
      <c r="G128" s="183"/>
      <c r="H128" s="195"/>
      <c r="I128" s="186"/>
    </row>
    <row r="129" spans="1:13" s="433" customFormat="1" ht="23.4" x14ac:dyDescent="0.3">
      <c r="A129" s="421"/>
      <c r="B129" s="181">
        <v>9</v>
      </c>
      <c r="C129" s="195"/>
      <c r="D129" s="196"/>
      <c r="E129" s="195"/>
      <c r="F129" s="195"/>
      <c r="G129" s="183"/>
      <c r="H129" s="195"/>
      <c r="I129" s="186"/>
    </row>
    <row r="130" spans="1:13" s="433" customFormat="1" ht="23.4" x14ac:dyDescent="0.3">
      <c r="A130" s="421"/>
      <c r="B130" s="187">
        <v>10</v>
      </c>
      <c r="C130" s="197"/>
      <c r="D130" s="198"/>
      <c r="E130" s="197"/>
      <c r="F130" s="197"/>
      <c r="G130" s="188"/>
      <c r="H130" s="197"/>
      <c r="I130" s="191"/>
    </row>
    <row r="131" spans="1:13" ht="18.75" customHeight="1" x14ac:dyDescent="0.3">
      <c r="B131" s="533"/>
      <c r="C131" s="534" t="s">
        <v>453</v>
      </c>
      <c r="D131" s="535">
        <f>SUM(D121:D130)</f>
        <v>0</v>
      </c>
      <c r="E131" s="536"/>
      <c r="F131" s="536"/>
      <c r="G131" s="536"/>
      <c r="H131" s="536"/>
      <c r="I131" s="536"/>
    </row>
    <row r="132" spans="1:13" ht="18.75" customHeight="1" x14ac:dyDescent="0.3">
      <c r="B132" s="457"/>
    </row>
    <row r="133" spans="1:13" ht="18" customHeight="1" x14ac:dyDescent="0.3">
      <c r="B133" s="528" t="str">
        <f ca="1">CONCATENATE(' '!A160," (",' '!$A$168,")")</f>
        <v>Infrastructure (Support processes)</v>
      </c>
      <c r="C133" s="528"/>
      <c r="D133" s="528"/>
      <c r="E133" s="528"/>
      <c r="F133" s="528"/>
      <c r="G133" s="528"/>
      <c r="H133" s="528"/>
      <c r="I133" s="528"/>
    </row>
    <row r="134" spans="1:13" s="516" customFormat="1" ht="27.6" x14ac:dyDescent="0.3">
      <c r="A134" s="421"/>
      <c r="B134" s="529" t="str">
        <f ca="1">' '!$A$194</f>
        <v>No.</v>
      </c>
      <c r="C134" s="530" t="str">
        <f ca="1">' '!$A$182</f>
        <v>Activity</v>
      </c>
      <c r="D134" s="530" t="str">
        <f ca="1">' '!$A$410</f>
        <v>in %</v>
      </c>
      <c r="E134" s="530" t="str">
        <f ca="1">$E$8</f>
        <v>Main strengths</v>
      </c>
      <c r="F134" s="530" t="str">
        <f ca="1">$F$8</f>
        <v>Main weaknesses</v>
      </c>
      <c r="G134" s="531" t="str">
        <f ca="1">' '!$A$201</f>
        <v>Added value for customer</v>
      </c>
      <c r="H134" s="530" t="str">
        <f ca="1">$H$8</f>
        <v>Remarks</v>
      </c>
      <c r="I134" s="532" t="str">
        <f ca="1">' '!$A$204</f>
        <v>Status</v>
      </c>
    </row>
    <row r="135" spans="1:13" s="433" customFormat="1" ht="23.4" x14ac:dyDescent="0.3">
      <c r="A135" s="421"/>
      <c r="B135" s="181">
        <v>1</v>
      </c>
      <c r="C135" s="195"/>
      <c r="D135" s="196"/>
      <c r="E135" s="195"/>
      <c r="F135" s="195"/>
      <c r="G135" s="183">
        <v>3</v>
      </c>
      <c r="H135" s="195"/>
      <c r="I135" s="186">
        <v>2</v>
      </c>
      <c r="M135" s="517"/>
    </row>
    <row r="136" spans="1:13" s="433" customFormat="1" ht="23.4" x14ac:dyDescent="0.3">
      <c r="A136" s="421"/>
      <c r="B136" s="181">
        <v>2</v>
      </c>
      <c r="C136" s="195"/>
      <c r="D136" s="196"/>
      <c r="E136" s="195"/>
      <c r="F136" s="195"/>
      <c r="G136" s="183"/>
      <c r="H136" s="195"/>
      <c r="I136" s="186"/>
    </row>
    <row r="137" spans="1:13" s="433" customFormat="1" ht="23.4" x14ac:dyDescent="0.3">
      <c r="A137" s="421"/>
      <c r="B137" s="181">
        <v>3</v>
      </c>
      <c r="C137" s="195"/>
      <c r="D137" s="196"/>
      <c r="E137" s="195"/>
      <c r="F137" s="195"/>
      <c r="G137" s="183"/>
      <c r="H137" s="195"/>
      <c r="I137" s="186"/>
    </row>
    <row r="138" spans="1:13" s="433" customFormat="1" ht="23.4" x14ac:dyDescent="0.3">
      <c r="A138" s="421"/>
      <c r="B138" s="181">
        <v>4</v>
      </c>
      <c r="C138" s="195"/>
      <c r="D138" s="196"/>
      <c r="E138" s="195"/>
      <c r="F138" s="195"/>
      <c r="G138" s="183"/>
      <c r="H138" s="195"/>
      <c r="I138" s="186"/>
    </row>
    <row r="139" spans="1:13" s="433" customFormat="1" ht="23.4" x14ac:dyDescent="0.3">
      <c r="A139" s="421"/>
      <c r="B139" s="181">
        <v>5</v>
      </c>
      <c r="C139" s="195"/>
      <c r="D139" s="196"/>
      <c r="E139" s="195"/>
      <c r="F139" s="195"/>
      <c r="G139" s="183"/>
      <c r="H139" s="195"/>
      <c r="I139" s="186"/>
    </row>
    <row r="140" spans="1:13" s="433" customFormat="1" ht="23.4" x14ac:dyDescent="0.3">
      <c r="A140" s="421"/>
      <c r="B140" s="181">
        <v>6</v>
      </c>
      <c r="C140" s="195"/>
      <c r="D140" s="196"/>
      <c r="E140" s="195"/>
      <c r="F140" s="195"/>
      <c r="G140" s="183"/>
      <c r="H140" s="195"/>
      <c r="I140" s="186"/>
    </row>
    <row r="141" spans="1:13" s="433" customFormat="1" ht="23.4" x14ac:dyDescent="0.3">
      <c r="A141" s="421"/>
      <c r="B141" s="181">
        <v>7</v>
      </c>
      <c r="C141" s="195"/>
      <c r="D141" s="196"/>
      <c r="E141" s="195"/>
      <c r="F141" s="195"/>
      <c r="G141" s="183"/>
      <c r="H141" s="195"/>
      <c r="I141" s="186"/>
    </row>
    <row r="142" spans="1:13" s="433" customFormat="1" ht="23.4" x14ac:dyDescent="0.3">
      <c r="A142" s="421"/>
      <c r="B142" s="181">
        <v>8</v>
      </c>
      <c r="C142" s="195"/>
      <c r="D142" s="196"/>
      <c r="E142" s="195"/>
      <c r="F142" s="195"/>
      <c r="G142" s="183"/>
      <c r="H142" s="195"/>
      <c r="I142" s="186"/>
    </row>
    <row r="143" spans="1:13" s="433" customFormat="1" ht="23.4" x14ac:dyDescent="0.3">
      <c r="A143" s="421"/>
      <c r="B143" s="181">
        <v>9</v>
      </c>
      <c r="C143" s="195"/>
      <c r="D143" s="196"/>
      <c r="E143" s="195"/>
      <c r="F143" s="195"/>
      <c r="G143" s="183"/>
      <c r="H143" s="195"/>
      <c r="I143" s="186"/>
    </row>
    <row r="144" spans="1:13" s="433" customFormat="1" ht="23.4" x14ac:dyDescent="0.3">
      <c r="A144" s="421"/>
      <c r="B144" s="187">
        <v>10</v>
      </c>
      <c r="C144" s="197"/>
      <c r="D144" s="198"/>
      <c r="E144" s="197"/>
      <c r="F144" s="197"/>
      <c r="G144" s="188"/>
      <c r="H144" s="197"/>
      <c r="I144" s="191"/>
    </row>
    <row r="145" spans="2:9" ht="18.75" customHeight="1" x14ac:dyDescent="0.3">
      <c r="B145" s="533"/>
      <c r="C145" s="534" t="s">
        <v>453</v>
      </c>
      <c r="D145" s="535">
        <f>SUM(D135:D144)</f>
        <v>0</v>
      </c>
      <c r="E145" s="536"/>
      <c r="F145" s="536"/>
      <c r="G145" s="536"/>
      <c r="H145" s="536"/>
      <c r="I145" s="536"/>
    </row>
    <row r="146" spans="2:9" x14ac:dyDescent="0.3">
      <c r="B146" s="423" t="s">
        <v>2036</v>
      </c>
    </row>
  </sheetData>
  <sheetProtection sheet="1" objects="1" scenarios="1" formatCells="0" formatColumns="0" formatRows="0" insertHyperlinks="0" selectLockedCells="1" sort="0" autoFilter="0"/>
  <conditionalFormatting sqref="F19 H19:I19">
    <cfRule type="expression" dxfId="239" priority="426">
      <formula>MOD(ROW(#REF!),2)=0</formula>
    </cfRule>
    <cfRule type="expression" dxfId="238" priority="427">
      <formula>MOD(ROW(#REF!),2)=0</formula>
    </cfRule>
  </conditionalFormatting>
  <conditionalFormatting sqref="B19:E19">
    <cfRule type="expression" dxfId="237" priority="424">
      <formula>MOD(ROW(#REF!),2)=0</formula>
    </cfRule>
    <cfRule type="expression" dxfId="236" priority="425">
      <formula>MOD(ROW(#REF!),2)=0</formula>
    </cfRule>
  </conditionalFormatting>
  <conditionalFormatting sqref="G19">
    <cfRule type="expression" dxfId="235" priority="405">
      <formula>MOD(ROW(#REF!),2)=0</formula>
    </cfRule>
    <cfRule type="expression" dxfId="234" priority="406">
      <formula>MOD(ROW(#REF!),2)=0</formula>
    </cfRule>
  </conditionalFormatting>
  <conditionalFormatting sqref="I9:I18">
    <cfRule type="iconSet" priority="256">
      <iconSet iconSet="3Symbols2" showValue="0" reverse="1">
        <cfvo type="percent" val="0"/>
        <cfvo type="num" val="2"/>
        <cfvo type="num" val="3"/>
      </iconSet>
    </cfRule>
  </conditionalFormatting>
  <conditionalFormatting sqref="B9:I18">
    <cfRule type="expression" dxfId="233" priority="257">
      <formula>MOD(ROW(XFD1048576),2)=0</formula>
    </cfRule>
    <cfRule type="expression" dxfId="232" priority="258">
      <formula>MOD(ROW(XFD1),2)=0</formula>
    </cfRule>
  </conditionalFormatting>
  <conditionalFormatting sqref="F33 H33:I33">
    <cfRule type="expression" dxfId="231" priority="113">
      <formula>MOD(ROW(#REF!),2)=0</formula>
    </cfRule>
    <cfRule type="expression" dxfId="230" priority="114">
      <formula>MOD(ROW(#REF!),2)=0</formula>
    </cfRule>
  </conditionalFormatting>
  <conditionalFormatting sqref="B33:E33">
    <cfRule type="expression" dxfId="229" priority="111">
      <formula>MOD(ROW(#REF!),2)=0</formula>
    </cfRule>
    <cfRule type="expression" dxfId="228" priority="112">
      <formula>MOD(ROW(#REF!),2)=0</formula>
    </cfRule>
  </conditionalFormatting>
  <conditionalFormatting sqref="G33">
    <cfRule type="expression" dxfId="227" priority="109">
      <formula>MOD(ROW(#REF!),2)=0</formula>
    </cfRule>
    <cfRule type="expression" dxfId="226" priority="110">
      <formula>MOD(ROW(#REF!),2)=0</formula>
    </cfRule>
  </conditionalFormatting>
  <conditionalFormatting sqref="I23:I32">
    <cfRule type="iconSet" priority="105">
      <iconSet iconSet="3Symbols2" showValue="0" reverse="1">
        <cfvo type="percent" val="0"/>
        <cfvo type="num" val="2"/>
        <cfvo type="num" val="3"/>
      </iconSet>
    </cfRule>
  </conditionalFormatting>
  <conditionalFormatting sqref="B23:I32">
    <cfRule type="expression" dxfId="225" priority="106">
      <formula>MOD(ROW(XFD14),2)=0</formula>
    </cfRule>
    <cfRule type="expression" dxfId="224" priority="107">
      <formula>MOD(ROW(XFD15),2)=0</formula>
    </cfRule>
  </conditionalFormatting>
  <conditionalFormatting sqref="F47 H47:I47">
    <cfRule type="expression" dxfId="223" priority="100">
      <formula>MOD(ROW(#REF!),2)=0</formula>
    </cfRule>
    <cfRule type="expression" dxfId="222" priority="101">
      <formula>MOD(ROW(#REF!),2)=0</formula>
    </cfRule>
  </conditionalFormatting>
  <conditionalFormatting sqref="B47:E47">
    <cfRule type="expression" dxfId="221" priority="98">
      <formula>MOD(ROW(#REF!),2)=0</formula>
    </cfRule>
    <cfRule type="expression" dxfId="220" priority="99">
      <formula>MOD(ROW(#REF!),2)=0</formula>
    </cfRule>
  </conditionalFormatting>
  <conditionalFormatting sqref="G47">
    <cfRule type="expression" dxfId="219" priority="96">
      <formula>MOD(ROW(#REF!),2)=0</formula>
    </cfRule>
    <cfRule type="expression" dxfId="218" priority="97">
      <formula>MOD(ROW(#REF!),2)=0</formula>
    </cfRule>
  </conditionalFormatting>
  <conditionalFormatting sqref="I37:I46">
    <cfRule type="iconSet" priority="92">
      <iconSet iconSet="3Symbols2" showValue="0" reverse="1">
        <cfvo type="percent" val="0"/>
        <cfvo type="num" val="2"/>
        <cfvo type="num" val="3"/>
      </iconSet>
    </cfRule>
  </conditionalFormatting>
  <conditionalFormatting sqref="B37:I46">
    <cfRule type="expression" dxfId="217" priority="93">
      <formula>MOD(ROW(XFD28),2)=0</formula>
    </cfRule>
    <cfRule type="expression" dxfId="216" priority="94">
      <formula>MOD(ROW(XFD29),2)=0</formula>
    </cfRule>
  </conditionalFormatting>
  <conditionalFormatting sqref="F61 H61:I61">
    <cfRule type="expression" dxfId="215" priority="87">
      <formula>MOD(ROW(#REF!),2)=0</formula>
    </cfRule>
    <cfRule type="expression" dxfId="214" priority="88">
      <formula>MOD(ROW(#REF!),2)=0</formula>
    </cfRule>
  </conditionalFormatting>
  <conditionalFormatting sqref="B61:E61">
    <cfRule type="expression" dxfId="213" priority="85">
      <formula>MOD(ROW(#REF!),2)=0</formula>
    </cfRule>
    <cfRule type="expression" dxfId="212" priority="86">
      <formula>MOD(ROW(#REF!),2)=0</formula>
    </cfRule>
  </conditionalFormatting>
  <conditionalFormatting sqref="G61">
    <cfRule type="expression" dxfId="211" priority="83">
      <formula>MOD(ROW(#REF!),2)=0</formula>
    </cfRule>
    <cfRule type="expression" dxfId="210" priority="84">
      <formula>MOD(ROW(#REF!),2)=0</formula>
    </cfRule>
  </conditionalFormatting>
  <conditionalFormatting sqref="I51:I60">
    <cfRule type="iconSet" priority="79">
      <iconSet iconSet="3Symbols2" showValue="0" reverse="1">
        <cfvo type="percent" val="0"/>
        <cfvo type="num" val="2"/>
        <cfvo type="num" val="3"/>
      </iconSet>
    </cfRule>
  </conditionalFormatting>
  <conditionalFormatting sqref="B51:I60">
    <cfRule type="expression" dxfId="209" priority="80">
      <formula>MOD(ROW(XFD42),2)=0</formula>
    </cfRule>
    <cfRule type="expression" dxfId="208" priority="81">
      <formula>MOD(ROW(XFD43),2)=0</formula>
    </cfRule>
  </conditionalFormatting>
  <conditionalFormatting sqref="F75 H75:I75">
    <cfRule type="expression" dxfId="207" priority="74">
      <formula>MOD(ROW(#REF!),2)=0</formula>
    </cfRule>
    <cfRule type="expression" dxfId="206" priority="75">
      <formula>MOD(ROW(#REF!),2)=0</formula>
    </cfRule>
  </conditionalFormatting>
  <conditionalFormatting sqref="B75:E75">
    <cfRule type="expression" dxfId="205" priority="72">
      <formula>MOD(ROW(#REF!),2)=0</formula>
    </cfRule>
    <cfRule type="expression" dxfId="204" priority="73">
      <formula>MOD(ROW(#REF!),2)=0</formula>
    </cfRule>
  </conditionalFormatting>
  <conditionalFormatting sqref="G75">
    <cfRule type="expression" dxfId="203" priority="70">
      <formula>MOD(ROW(#REF!),2)=0</formula>
    </cfRule>
    <cfRule type="expression" dxfId="202" priority="71">
      <formula>MOD(ROW(#REF!),2)=0</formula>
    </cfRule>
  </conditionalFormatting>
  <conditionalFormatting sqref="I65:I74">
    <cfRule type="iconSet" priority="66">
      <iconSet iconSet="3Symbols2" showValue="0" reverse="1">
        <cfvo type="percent" val="0"/>
        <cfvo type="num" val="2"/>
        <cfvo type="num" val="3"/>
      </iconSet>
    </cfRule>
  </conditionalFormatting>
  <conditionalFormatting sqref="B65:I74">
    <cfRule type="expression" dxfId="201" priority="67">
      <formula>MOD(ROW(XFD56),2)=0</formula>
    </cfRule>
    <cfRule type="expression" dxfId="200" priority="68">
      <formula>MOD(ROW(XFD57),2)=0</formula>
    </cfRule>
  </conditionalFormatting>
  <conditionalFormatting sqref="F89 H89:I89">
    <cfRule type="expression" dxfId="199" priority="61">
      <formula>MOD(ROW(#REF!),2)=0</formula>
    </cfRule>
    <cfRule type="expression" dxfId="198" priority="62">
      <formula>MOD(ROW(#REF!),2)=0</formula>
    </cfRule>
  </conditionalFormatting>
  <conditionalFormatting sqref="B89:E89">
    <cfRule type="expression" dxfId="197" priority="59">
      <formula>MOD(ROW(#REF!),2)=0</formula>
    </cfRule>
    <cfRule type="expression" dxfId="196" priority="60">
      <formula>MOD(ROW(#REF!),2)=0</formula>
    </cfRule>
  </conditionalFormatting>
  <conditionalFormatting sqref="G89">
    <cfRule type="expression" dxfId="195" priority="57">
      <formula>MOD(ROW(#REF!),2)=0</formula>
    </cfRule>
    <cfRule type="expression" dxfId="194" priority="58">
      <formula>MOD(ROW(#REF!),2)=0</formula>
    </cfRule>
  </conditionalFormatting>
  <conditionalFormatting sqref="I79:I88">
    <cfRule type="iconSet" priority="53">
      <iconSet iconSet="3Symbols2" showValue="0" reverse="1">
        <cfvo type="percent" val="0"/>
        <cfvo type="num" val="2"/>
        <cfvo type="num" val="3"/>
      </iconSet>
    </cfRule>
  </conditionalFormatting>
  <conditionalFormatting sqref="B79:I88">
    <cfRule type="expression" dxfId="193" priority="54">
      <formula>MOD(ROW(XFD70),2)=0</formula>
    </cfRule>
    <cfRule type="expression" dxfId="192" priority="55">
      <formula>MOD(ROW(XFD71),2)=0</formula>
    </cfRule>
  </conditionalFormatting>
  <conditionalFormatting sqref="F103 H103:I103">
    <cfRule type="expression" dxfId="191" priority="48">
      <formula>MOD(ROW(#REF!),2)=0</formula>
    </cfRule>
    <cfRule type="expression" dxfId="190" priority="49">
      <formula>MOD(ROW(#REF!),2)=0</formula>
    </cfRule>
  </conditionalFormatting>
  <conditionalFormatting sqref="B103:E103">
    <cfRule type="expression" dxfId="189" priority="46">
      <formula>MOD(ROW(#REF!),2)=0</formula>
    </cfRule>
    <cfRule type="expression" dxfId="188" priority="47">
      <formula>MOD(ROW(#REF!),2)=0</formula>
    </cfRule>
  </conditionalFormatting>
  <conditionalFormatting sqref="G103">
    <cfRule type="expression" dxfId="187" priority="44">
      <formula>MOD(ROW(#REF!),2)=0</formula>
    </cfRule>
    <cfRule type="expression" dxfId="186" priority="45">
      <formula>MOD(ROW(#REF!),2)=0</formula>
    </cfRule>
  </conditionalFormatting>
  <conditionalFormatting sqref="I93:I102">
    <cfRule type="iconSet" priority="40">
      <iconSet iconSet="3Symbols2" showValue="0" reverse="1">
        <cfvo type="percent" val="0"/>
        <cfvo type="num" val="2"/>
        <cfvo type="num" val="3"/>
      </iconSet>
    </cfRule>
  </conditionalFormatting>
  <conditionalFormatting sqref="B93:I102">
    <cfRule type="expression" dxfId="185" priority="41">
      <formula>MOD(ROW(XFD84),2)=0</formula>
    </cfRule>
    <cfRule type="expression" dxfId="184" priority="42">
      <formula>MOD(ROW(XFD85),2)=0</formula>
    </cfRule>
  </conditionalFormatting>
  <conditionalFormatting sqref="F117 H117:I117">
    <cfRule type="expression" dxfId="183" priority="35">
      <formula>MOD(ROW(#REF!),2)=0</formula>
    </cfRule>
    <cfRule type="expression" dxfId="182" priority="36">
      <formula>MOD(ROW(#REF!),2)=0</formula>
    </cfRule>
  </conditionalFormatting>
  <conditionalFormatting sqref="B117:E117">
    <cfRule type="expression" dxfId="181" priority="33">
      <formula>MOD(ROW(#REF!),2)=0</formula>
    </cfRule>
    <cfRule type="expression" dxfId="180" priority="34">
      <formula>MOD(ROW(#REF!),2)=0</formula>
    </cfRule>
  </conditionalFormatting>
  <conditionalFormatting sqref="G117">
    <cfRule type="expression" dxfId="179" priority="31">
      <formula>MOD(ROW(#REF!),2)=0</formula>
    </cfRule>
    <cfRule type="expression" dxfId="178" priority="32">
      <formula>MOD(ROW(#REF!),2)=0</formula>
    </cfRule>
  </conditionalFormatting>
  <conditionalFormatting sqref="I107:I116">
    <cfRule type="iconSet" priority="27">
      <iconSet iconSet="3Symbols2" showValue="0" reverse="1">
        <cfvo type="percent" val="0"/>
        <cfvo type="num" val="2"/>
        <cfvo type="num" val="3"/>
      </iconSet>
    </cfRule>
  </conditionalFormatting>
  <conditionalFormatting sqref="B107:I116">
    <cfRule type="expression" dxfId="177" priority="28">
      <formula>MOD(ROW(XFD98),2)=0</formula>
    </cfRule>
    <cfRule type="expression" dxfId="176" priority="29">
      <formula>MOD(ROW(XFD99),2)=0</formula>
    </cfRule>
  </conditionalFormatting>
  <conditionalFormatting sqref="F131 H131:I131">
    <cfRule type="expression" dxfId="175" priority="22">
      <formula>MOD(ROW(#REF!),2)=0</formula>
    </cfRule>
    <cfRule type="expression" dxfId="174" priority="23">
      <formula>MOD(ROW(#REF!),2)=0</formula>
    </cfRule>
  </conditionalFormatting>
  <conditionalFormatting sqref="B131:E131">
    <cfRule type="expression" dxfId="173" priority="20">
      <formula>MOD(ROW(#REF!),2)=0</formula>
    </cfRule>
    <cfRule type="expression" dxfId="172" priority="21">
      <formula>MOD(ROW(#REF!),2)=0</formula>
    </cfRule>
  </conditionalFormatting>
  <conditionalFormatting sqref="G131">
    <cfRule type="expression" dxfId="171" priority="18">
      <formula>MOD(ROW(#REF!),2)=0</formula>
    </cfRule>
    <cfRule type="expression" dxfId="170" priority="19">
      <formula>MOD(ROW(#REF!),2)=0</formula>
    </cfRule>
  </conditionalFormatting>
  <conditionalFormatting sqref="I121:I130">
    <cfRule type="iconSet" priority="14">
      <iconSet iconSet="3Symbols2" showValue="0" reverse="1">
        <cfvo type="percent" val="0"/>
        <cfvo type="num" val="2"/>
        <cfvo type="num" val="3"/>
      </iconSet>
    </cfRule>
  </conditionalFormatting>
  <conditionalFormatting sqref="B121:I130">
    <cfRule type="expression" dxfId="169" priority="15">
      <formula>MOD(ROW(XFD112),2)=0</formula>
    </cfRule>
    <cfRule type="expression" dxfId="168" priority="16">
      <formula>MOD(ROW(XFD113),2)=0</formula>
    </cfRule>
  </conditionalFormatting>
  <conditionalFormatting sqref="F145 H145:I145">
    <cfRule type="expression" dxfId="167" priority="9">
      <formula>MOD(ROW(#REF!),2)=0</formula>
    </cfRule>
    <cfRule type="expression" dxfId="166" priority="10">
      <formula>MOD(ROW(#REF!),2)=0</formula>
    </cfRule>
  </conditionalFormatting>
  <conditionalFormatting sqref="B145:E145">
    <cfRule type="expression" dxfId="165" priority="7">
      <formula>MOD(ROW(#REF!),2)=0</formula>
    </cfRule>
    <cfRule type="expression" dxfId="164" priority="8">
      <formula>MOD(ROW(#REF!),2)=0</formula>
    </cfRule>
  </conditionalFormatting>
  <conditionalFormatting sqref="G145">
    <cfRule type="expression" dxfId="163" priority="5">
      <formula>MOD(ROW(#REF!),2)=0</formula>
    </cfRule>
    <cfRule type="expression" dxfId="162" priority="6">
      <formula>MOD(ROW(#REF!),2)=0</formula>
    </cfRule>
  </conditionalFormatting>
  <conditionalFormatting sqref="I135:I144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B135:I144">
    <cfRule type="expression" dxfId="161" priority="2">
      <formula>MOD(ROW(XFD126),2)=0</formula>
    </cfRule>
    <cfRule type="expression" dxfId="160" priority="3">
      <formula>MOD(ROW(XFD127),2)=0</formula>
    </cfRule>
  </conditionalFormatting>
  <dataValidations count="3">
    <dataValidation type="list" showInputMessage="1" showErrorMessage="1" sqref="I23:I34 I37:I48 I51:I62 I9:I19 I65:I76 I79:I90 I93:I104 I107:I118 I121:I132 I135:I145" xr:uid="{00000000-0002-0000-0700-000000000000}">
      <formula1>"1,2,3"</formula1>
    </dataValidation>
    <dataValidation type="list" showInputMessage="1" showErrorMessage="1" sqref="G9:G18 G51:G60 G135:G144 G37:G46 G65:G74 G79:G88 G93:G102 G107:G116 G121:G130 G23:G32" xr:uid="{00000000-0002-0000-0700-000001000000}">
      <formula1>"0,1,2,3,4"</formula1>
    </dataValidation>
    <dataValidation showInputMessage="1" showErrorMessage="1" sqref="G20 G34 G48 G62 G76 G90 G104 G118 G132" xr:uid="{00000000-0002-0000-0700-000002000000}"/>
  </dataValidations>
  <hyperlinks>
    <hyperlink ref="A4" location="x!A192" display="x!A192" xr:uid="{00000000-0004-0000-0700-000000000000}"/>
  </hyperlinks>
  <printOptions horizontalCentered="1"/>
  <pageMargins left="0.23622047244094491" right="0.23622047244094491" top="0.35433070866141736" bottom="0.35433070866141736" header="0.11811023622047245" footer="0.31496062992125984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7001" r:id="rId4" name="Check Box 25">
              <controlPr defaultSize="0" print="0" autoFill="0" autoLine="0" autoPict="0" altText="">
                <anchor moveWithCells="1">
                  <from>
                    <xdr:col>0</xdr:col>
                    <xdr:colOff>457200</xdr:colOff>
                    <xdr:row>2</xdr:row>
                    <xdr:rowOff>60960</xdr:rowOff>
                  </from>
                  <to>
                    <xdr:col>1</xdr:col>
                    <xdr:colOff>190500</xdr:colOff>
                    <xdr:row>2</xdr:row>
                    <xdr:rowOff>327660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31" id="{39C4E1B6-BA13-4CAC-B119-0CE9FBED41A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F19 H19:I19</xm:sqref>
        </x14:conditionalFormatting>
        <x14:conditionalFormatting xmlns:xm="http://schemas.microsoft.com/office/excel/2006/main">
          <x14:cfRule type="iconSet" priority="432" id="{2336B3FF-AF83-40D2-AFBB-3A67146B35BF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E19</xm:sqref>
        </x14:conditionalFormatting>
        <x14:conditionalFormatting xmlns:xm="http://schemas.microsoft.com/office/excel/2006/main">
          <x14:cfRule type="iconSet" priority="404" id="{FE2EEBFB-7645-4B41-B8A4-71336EF7B6F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G19</xm:sqref>
        </x14:conditionalFormatting>
        <x14:conditionalFormatting xmlns:xm="http://schemas.microsoft.com/office/excel/2006/main">
          <x14:cfRule type="iconSet" priority="12668" id="{3F19A9D7-E94B-44FE-ADDB-09619D12E7B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G9:G18</xm:sqref>
        </x14:conditionalFormatting>
        <x14:conditionalFormatting xmlns:xm="http://schemas.microsoft.com/office/excel/2006/main">
          <x14:cfRule type="iconSet" priority="115" id="{234D56FD-C6E3-4E2F-AC08-5DBB8C884F5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F33 H33:I33</xm:sqref>
        </x14:conditionalFormatting>
        <x14:conditionalFormatting xmlns:xm="http://schemas.microsoft.com/office/excel/2006/main">
          <x14:cfRule type="iconSet" priority="116" id="{9D6CEB40-4533-43F6-B3E0-F387341B702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E33</xm:sqref>
        </x14:conditionalFormatting>
        <x14:conditionalFormatting xmlns:xm="http://schemas.microsoft.com/office/excel/2006/main">
          <x14:cfRule type="iconSet" priority="108" id="{FE6D0D47-EA91-49DB-93EE-18F27E8FCDA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G33</xm:sqref>
        </x14:conditionalFormatting>
        <x14:conditionalFormatting xmlns:xm="http://schemas.microsoft.com/office/excel/2006/main">
          <x14:cfRule type="iconSet" priority="117" id="{2DC4920A-971C-43D4-ACFC-663D761DAD3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G23:G32</xm:sqref>
        </x14:conditionalFormatting>
        <x14:conditionalFormatting xmlns:xm="http://schemas.microsoft.com/office/excel/2006/main">
          <x14:cfRule type="iconSet" priority="102" id="{60FE6982-1D6A-4020-885D-53C1D00DA2E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F47 H47:I47</xm:sqref>
        </x14:conditionalFormatting>
        <x14:conditionalFormatting xmlns:xm="http://schemas.microsoft.com/office/excel/2006/main">
          <x14:cfRule type="iconSet" priority="103" id="{C55C3903-579B-4EF1-83C6-C45E9EB3E36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E47</xm:sqref>
        </x14:conditionalFormatting>
        <x14:conditionalFormatting xmlns:xm="http://schemas.microsoft.com/office/excel/2006/main">
          <x14:cfRule type="iconSet" priority="95" id="{3205B146-C398-4DF3-AFD3-3A8ABE19AB3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G47</xm:sqref>
        </x14:conditionalFormatting>
        <x14:conditionalFormatting xmlns:xm="http://schemas.microsoft.com/office/excel/2006/main">
          <x14:cfRule type="iconSet" priority="104" id="{1707B98D-EFFA-4730-BE39-116D85877D7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G37:G46</xm:sqref>
        </x14:conditionalFormatting>
        <x14:conditionalFormatting xmlns:xm="http://schemas.microsoft.com/office/excel/2006/main">
          <x14:cfRule type="iconSet" priority="89" id="{1A44CE76-8068-4C07-9A3E-22F9CDC6E08F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F61 H61:I61</xm:sqref>
        </x14:conditionalFormatting>
        <x14:conditionalFormatting xmlns:xm="http://schemas.microsoft.com/office/excel/2006/main">
          <x14:cfRule type="iconSet" priority="90" id="{6DB40B80-2595-467D-A060-63EABFDE1C2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E61</xm:sqref>
        </x14:conditionalFormatting>
        <x14:conditionalFormatting xmlns:xm="http://schemas.microsoft.com/office/excel/2006/main">
          <x14:cfRule type="iconSet" priority="82" id="{D7309C67-DFFF-436D-8DB0-8DACA7F704B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G61</xm:sqref>
        </x14:conditionalFormatting>
        <x14:conditionalFormatting xmlns:xm="http://schemas.microsoft.com/office/excel/2006/main">
          <x14:cfRule type="iconSet" priority="91" id="{1690E421-6835-46F7-96A9-D0496DF705D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G51:G60</xm:sqref>
        </x14:conditionalFormatting>
        <x14:conditionalFormatting xmlns:xm="http://schemas.microsoft.com/office/excel/2006/main">
          <x14:cfRule type="iconSet" priority="76" id="{F9B881F8-9308-4EDA-96F8-8EE140BCA00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F75 H75:I75</xm:sqref>
        </x14:conditionalFormatting>
        <x14:conditionalFormatting xmlns:xm="http://schemas.microsoft.com/office/excel/2006/main">
          <x14:cfRule type="iconSet" priority="77" id="{F830B583-ED00-47E8-8FD7-729C8D0A454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E75</xm:sqref>
        </x14:conditionalFormatting>
        <x14:conditionalFormatting xmlns:xm="http://schemas.microsoft.com/office/excel/2006/main">
          <x14:cfRule type="iconSet" priority="69" id="{878474B6-94CE-472C-8DFB-99927299F72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G75</xm:sqref>
        </x14:conditionalFormatting>
        <x14:conditionalFormatting xmlns:xm="http://schemas.microsoft.com/office/excel/2006/main">
          <x14:cfRule type="iconSet" priority="78" id="{92A07B0D-D5E9-4D81-925C-F3D311DD271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G65:G74</xm:sqref>
        </x14:conditionalFormatting>
        <x14:conditionalFormatting xmlns:xm="http://schemas.microsoft.com/office/excel/2006/main">
          <x14:cfRule type="iconSet" priority="63" id="{BE723BC8-04C5-4B4A-AC47-48CF6721BF1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F89 H89:I89</xm:sqref>
        </x14:conditionalFormatting>
        <x14:conditionalFormatting xmlns:xm="http://schemas.microsoft.com/office/excel/2006/main">
          <x14:cfRule type="iconSet" priority="64" id="{3EC3B4C4-2BC2-4636-B43D-A9AA669B62A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E89</xm:sqref>
        </x14:conditionalFormatting>
        <x14:conditionalFormatting xmlns:xm="http://schemas.microsoft.com/office/excel/2006/main">
          <x14:cfRule type="iconSet" priority="56" id="{0CFDFF9E-5B37-4DEA-A9CC-DF1793D1EA1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G89</xm:sqref>
        </x14:conditionalFormatting>
        <x14:conditionalFormatting xmlns:xm="http://schemas.microsoft.com/office/excel/2006/main">
          <x14:cfRule type="iconSet" priority="65" id="{00391FBD-A392-402C-B448-951876429AA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G79:G88</xm:sqref>
        </x14:conditionalFormatting>
        <x14:conditionalFormatting xmlns:xm="http://schemas.microsoft.com/office/excel/2006/main">
          <x14:cfRule type="iconSet" priority="50" id="{9BF720F7-C356-4E0D-B0F1-AEB2F6FBA6F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F103 H103:I103</xm:sqref>
        </x14:conditionalFormatting>
        <x14:conditionalFormatting xmlns:xm="http://schemas.microsoft.com/office/excel/2006/main">
          <x14:cfRule type="iconSet" priority="51" id="{0153254E-95EF-4ED9-ADE1-8EE26B0DDFC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E103</xm:sqref>
        </x14:conditionalFormatting>
        <x14:conditionalFormatting xmlns:xm="http://schemas.microsoft.com/office/excel/2006/main">
          <x14:cfRule type="iconSet" priority="43" id="{24E79474-C766-4452-B643-0FD5AA66B6A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G103</xm:sqref>
        </x14:conditionalFormatting>
        <x14:conditionalFormatting xmlns:xm="http://schemas.microsoft.com/office/excel/2006/main">
          <x14:cfRule type="iconSet" priority="52" id="{72D1D80B-8FFB-4C9D-8C38-824F3EC9939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G93:G102</xm:sqref>
        </x14:conditionalFormatting>
        <x14:conditionalFormatting xmlns:xm="http://schemas.microsoft.com/office/excel/2006/main">
          <x14:cfRule type="iconSet" priority="37" id="{5A32318B-F69F-42A3-9634-36D2E513112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F117 H117:I117</xm:sqref>
        </x14:conditionalFormatting>
        <x14:conditionalFormatting xmlns:xm="http://schemas.microsoft.com/office/excel/2006/main">
          <x14:cfRule type="iconSet" priority="38" id="{73007202-C2DE-453E-B191-C32400172A7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E117</xm:sqref>
        </x14:conditionalFormatting>
        <x14:conditionalFormatting xmlns:xm="http://schemas.microsoft.com/office/excel/2006/main">
          <x14:cfRule type="iconSet" priority="30" id="{F868CDA1-C268-4DB7-BBE2-F23F8E8B934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G117</xm:sqref>
        </x14:conditionalFormatting>
        <x14:conditionalFormatting xmlns:xm="http://schemas.microsoft.com/office/excel/2006/main">
          <x14:cfRule type="iconSet" priority="39" id="{A58DCD35-27DB-4A52-BBB5-E91DA46FFB2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G107:G116</xm:sqref>
        </x14:conditionalFormatting>
        <x14:conditionalFormatting xmlns:xm="http://schemas.microsoft.com/office/excel/2006/main">
          <x14:cfRule type="iconSet" priority="24" id="{5B188C5F-3FE6-4E55-A45B-1F9F00B5B17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F131 H131:I131</xm:sqref>
        </x14:conditionalFormatting>
        <x14:conditionalFormatting xmlns:xm="http://schemas.microsoft.com/office/excel/2006/main">
          <x14:cfRule type="iconSet" priority="25" id="{B9AAE7EE-6AD6-4F5A-8C3F-90963F2955B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E131</xm:sqref>
        </x14:conditionalFormatting>
        <x14:conditionalFormatting xmlns:xm="http://schemas.microsoft.com/office/excel/2006/main">
          <x14:cfRule type="iconSet" priority="17" id="{FDBAA591-14A7-4D96-B19E-A462968AEDC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G131</xm:sqref>
        </x14:conditionalFormatting>
        <x14:conditionalFormatting xmlns:xm="http://schemas.microsoft.com/office/excel/2006/main">
          <x14:cfRule type="iconSet" priority="26" id="{FE2180BB-DAD9-4E5B-BA34-2790DCFC3E8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G121:G130</xm:sqref>
        </x14:conditionalFormatting>
        <x14:conditionalFormatting xmlns:xm="http://schemas.microsoft.com/office/excel/2006/main">
          <x14:cfRule type="iconSet" priority="11" id="{387AE25C-F1F0-4131-8CAC-707313B437A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F145 H145:I145</xm:sqref>
        </x14:conditionalFormatting>
        <x14:conditionalFormatting xmlns:xm="http://schemas.microsoft.com/office/excel/2006/main">
          <x14:cfRule type="iconSet" priority="12" id="{22992A34-8251-4613-8E53-D6E83E50F4F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E145</xm:sqref>
        </x14:conditionalFormatting>
        <x14:conditionalFormatting xmlns:xm="http://schemas.microsoft.com/office/excel/2006/main">
          <x14:cfRule type="iconSet" priority="4" id="{FD9BB7F9-49D2-4EAF-B30B-12676D2310E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G145</xm:sqref>
        </x14:conditionalFormatting>
        <x14:conditionalFormatting xmlns:xm="http://schemas.microsoft.com/office/excel/2006/main">
          <x14:cfRule type="iconSet" priority="13" id="{B27F9595-ADEF-4277-BA88-565F0F9BDBF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G135:G144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53">
    <tabColor theme="4" tint="0.79998168889431442"/>
  </sheetPr>
  <dimension ref="A1:W91"/>
  <sheetViews>
    <sheetView showGridLines="0" zoomScaleNormal="100" workbookViewId="0">
      <pane ySplit="4" topLeftCell="A5" activePane="bottomLeft" state="frozen"/>
      <selection activeCell="T12" sqref="T12"/>
      <selection pane="bottomLeft" activeCell="B6" sqref="B6"/>
    </sheetView>
  </sheetViews>
  <sheetFormatPr baseColWidth="10" defaultColWidth="12.5546875" defaultRowHeight="14.4" x14ac:dyDescent="0.3"/>
  <cols>
    <col min="1" max="1" width="7" style="421" customWidth="1"/>
    <col min="2" max="2" width="4.5546875" style="435" customWidth="1"/>
    <col min="3" max="3" width="29" style="435" customWidth="1"/>
    <col min="4" max="4" width="10.6640625" style="435" customWidth="1"/>
    <col min="5" max="5" width="11.88671875" style="435" bestFit="1" customWidth="1"/>
    <col min="6" max="6" width="9.33203125" style="435" customWidth="1"/>
    <col min="7" max="7" width="30.88671875" style="435" customWidth="1"/>
    <col min="8" max="8" width="27.109375" style="435" customWidth="1"/>
    <col min="9" max="9" width="7" style="435" customWidth="1"/>
    <col min="10" max="10" width="0.109375" style="435" customWidth="1"/>
    <col min="11" max="18" width="4" style="435" customWidth="1"/>
    <col min="19" max="16384" width="12.5546875" style="435"/>
  </cols>
  <sheetData>
    <row r="1" spans="1:23" s="433" customFormat="1" ht="42" customHeight="1" x14ac:dyDescent="0.3">
      <c r="A1" s="414"/>
      <c r="B1" s="537" t="str">
        <f ca="1">' '!A370</f>
        <v>P R O D U C T S   &amp;   S E R V I C E S</v>
      </c>
      <c r="C1" s="430"/>
      <c r="D1" s="430"/>
      <c r="E1" s="430"/>
      <c r="F1" s="430"/>
      <c r="G1" s="430"/>
      <c r="H1" s="430"/>
      <c r="I1" s="431"/>
      <c r="J1" s="538"/>
    </row>
    <row r="2" spans="1:23" s="421" customFormat="1" ht="22.5" customHeight="1" x14ac:dyDescent="0.3">
      <c r="A2" s="18"/>
      <c r="B2" s="455"/>
    </row>
    <row r="3" spans="1:23" ht="9" customHeight="1" x14ac:dyDescent="0.3">
      <c r="A3" s="418"/>
      <c r="C3" s="421"/>
    </row>
    <row r="4" spans="1:23" ht="33.75" customHeight="1" x14ac:dyDescent="0.3">
      <c r="B4" s="539" t="str">
        <f ca="1">' '!A66</f>
        <v>No.</v>
      </c>
      <c r="C4" s="540" t="str">
        <f ca="1">' '!A371</f>
        <v>Product/Service</v>
      </c>
      <c r="D4" s="540" t="str">
        <f ca="1">' '!A374</f>
        <v>USP</v>
      </c>
      <c r="E4" s="540" t="str">
        <f ca="1">' '!A375</f>
        <v>Demand</v>
      </c>
      <c r="F4" s="540" t="str">
        <f ca="1">' '!A376</f>
        <v>Revenue</v>
      </c>
      <c r="G4" s="540" t="str">
        <f ca="1">' '!A71</f>
        <v>Chances (+) and 
dangers (-)</v>
      </c>
      <c r="H4" s="540" t="str">
        <f ca="1">' '!A72</f>
        <v>Possible measures</v>
      </c>
      <c r="I4" s="515" t="str">
        <f ca="1">' '!A73</f>
        <v>Status</v>
      </c>
      <c r="T4" s="541"/>
      <c r="W4" s="541"/>
    </row>
    <row r="5" spans="1:23" ht="10.5" customHeight="1" x14ac:dyDescent="0.3">
      <c r="A5" s="435"/>
      <c r="B5" s="542"/>
      <c r="C5" s="543"/>
      <c r="D5" s="543"/>
      <c r="E5" s="543"/>
      <c r="F5" s="543"/>
      <c r="G5" s="543"/>
      <c r="H5" s="543"/>
      <c r="I5" s="544"/>
      <c r="T5" s="541"/>
      <c r="W5" s="541"/>
    </row>
    <row r="6" spans="1:23" ht="23.4" x14ac:dyDescent="0.3">
      <c r="B6" s="181" t="s">
        <v>598</v>
      </c>
      <c r="C6" s="182" t="s">
        <v>914</v>
      </c>
      <c r="D6" s="183">
        <v>3</v>
      </c>
      <c r="E6" s="183">
        <v>2</v>
      </c>
      <c r="F6" s="184">
        <v>2</v>
      </c>
      <c r="G6" s="185"/>
      <c r="H6" s="182"/>
      <c r="I6" s="186">
        <v>1</v>
      </c>
      <c r="J6" s="545">
        <f>IF(F6=3,3,
IF(F6=2,2,1))</f>
        <v>2</v>
      </c>
      <c r="T6" s="541"/>
      <c r="W6" s="541"/>
    </row>
    <row r="7" spans="1:23" ht="23.4" x14ac:dyDescent="0.3">
      <c r="B7" s="181" t="s">
        <v>599</v>
      </c>
      <c r="C7" s="182" t="s">
        <v>915</v>
      </c>
      <c r="D7" s="183">
        <v>8</v>
      </c>
      <c r="E7" s="183">
        <v>4</v>
      </c>
      <c r="F7" s="184">
        <v>1</v>
      </c>
      <c r="G7" s="182"/>
      <c r="H7" s="182"/>
      <c r="I7" s="186"/>
      <c r="J7" s="545">
        <f t="shared" ref="J7:J25" si="0">IF(F7=3,3,
IF(F7=2,2,1))</f>
        <v>1</v>
      </c>
      <c r="T7" s="541"/>
      <c r="W7" s="541"/>
    </row>
    <row r="8" spans="1:23" ht="23.4" x14ac:dyDescent="0.3">
      <c r="B8" s="181" t="s">
        <v>600</v>
      </c>
      <c r="C8" s="182"/>
      <c r="D8" s="183"/>
      <c r="E8" s="183"/>
      <c r="F8" s="184"/>
      <c r="G8" s="185"/>
      <c r="H8" s="182"/>
      <c r="I8" s="186"/>
      <c r="J8" s="545">
        <f t="shared" si="0"/>
        <v>1</v>
      </c>
      <c r="T8" s="541"/>
      <c r="W8" s="541"/>
    </row>
    <row r="9" spans="1:23" ht="23.4" x14ac:dyDescent="0.3">
      <c r="B9" s="181" t="s">
        <v>601</v>
      </c>
      <c r="C9" s="182"/>
      <c r="D9" s="183"/>
      <c r="E9" s="183"/>
      <c r="F9" s="184"/>
      <c r="G9" s="182"/>
      <c r="H9" s="182"/>
      <c r="I9" s="186"/>
      <c r="J9" s="545">
        <f t="shared" si="0"/>
        <v>1</v>
      </c>
      <c r="T9" s="541"/>
      <c r="W9" s="541"/>
    </row>
    <row r="10" spans="1:23" ht="23.4" x14ac:dyDescent="0.3">
      <c r="B10" s="181" t="s">
        <v>602</v>
      </c>
      <c r="C10" s="182"/>
      <c r="D10" s="183"/>
      <c r="E10" s="183"/>
      <c r="F10" s="184"/>
      <c r="G10" s="185"/>
      <c r="H10" s="182"/>
      <c r="I10" s="186"/>
      <c r="J10" s="545">
        <f t="shared" si="0"/>
        <v>1</v>
      </c>
      <c r="T10" s="541"/>
      <c r="W10" s="541"/>
    </row>
    <row r="11" spans="1:23" ht="23.4" x14ac:dyDescent="0.3">
      <c r="B11" s="181" t="s">
        <v>603</v>
      </c>
      <c r="C11" s="182"/>
      <c r="D11" s="183"/>
      <c r="E11" s="183"/>
      <c r="F11" s="184"/>
      <c r="G11" s="182"/>
      <c r="H11" s="182"/>
      <c r="I11" s="186"/>
      <c r="J11" s="545">
        <f t="shared" si="0"/>
        <v>1</v>
      </c>
      <c r="T11" s="541"/>
      <c r="W11" s="541"/>
    </row>
    <row r="12" spans="1:23" ht="23.4" x14ac:dyDescent="0.3">
      <c r="B12" s="181" t="s">
        <v>604</v>
      </c>
      <c r="C12" s="182"/>
      <c r="D12" s="183"/>
      <c r="E12" s="183"/>
      <c r="F12" s="184"/>
      <c r="G12" s="185"/>
      <c r="H12" s="182"/>
      <c r="I12" s="186"/>
      <c r="J12" s="545">
        <f t="shared" si="0"/>
        <v>1</v>
      </c>
      <c r="T12" s="541"/>
      <c r="W12" s="541"/>
    </row>
    <row r="13" spans="1:23" ht="23.4" x14ac:dyDescent="0.3">
      <c r="B13" s="181" t="s">
        <v>605</v>
      </c>
      <c r="C13" s="182"/>
      <c r="D13" s="183"/>
      <c r="E13" s="183"/>
      <c r="F13" s="184"/>
      <c r="G13" s="182"/>
      <c r="H13" s="182"/>
      <c r="I13" s="186"/>
      <c r="J13" s="545">
        <f t="shared" si="0"/>
        <v>1</v>
      </c>
      <c r="T13" s="541"/>
      <c r="W13" s="541"/>
    </row>
    <row r="14" spans="1:23" ht="23.4" x14ac:dyDescent="0.3">
      <c r="B14" s="181" t="s">
        <v>606</v>
      </c>
      <c r="C14" s="182"/>
      <c r="D14" s="183"/>
      <c r="E14" s="183"/>
      <c r="F14" s="184"/>
      <c r="G14" s="185"/>
      <c r="H14" s="182"/>
      <c r="I14" s="186"/>
      <c r="J14" s="545">
        <f t="shared" si="0"/>
        <v>1</v>
      </c>
      <c r="T14" s="541"/>
      <c r="W14" s="541"/>
    </row>
    <row r="15" spans="1:23" ht="23.4" x14ac:dyDescent="0.3">
      <c r="B15" s="181" t="s">
        <v>607</v>
      </c>
      <c r="C15" s="182"/>
      <c r="D15" s="183"/>
      <c r="E15" s="183"/>
      <c r="F15" s="184"/>
      <c r="G15" s="182"/>
      <c r="H15" s="182"/>
      <c r="I15" s="186"/>
      <c r="J15" s="545">
        <f t="shared" si="0"/>
        <v>1</v>
      </c>
      <c r="T15" s="541"/>
      <c r="W15" s="541"/>
    </row>
    <row r="16" spans="1:23" ht="23.4" x14ac:dyDescent="0.3">
      <c r="B16" s="181" t="s">
        <v>608</v>
      </c>
      <c r="C16" s="182"/>
      <c r="D16" s="183"/>
      <c r="E16" s="183"/>
      <c r="F16" s="184"/>
      <c r="G16" s="185"/>
      <c r="H16" s="182"/>
      <c r="I16" s="186"/>
      <c r="J16" s="545">
        <f t="shared" si="0"/>
        <v>1</v>
      </c>
      <c r="T16" s="541"/>
      <c r="W16" s="541"/>
    </row>
    <row r="17" spans="2:23" ht="23.4" x14ac:dyDescent="0.3">
      <c r="B17" s="181" t="s">
        <v>609</v>
      </c>
      <c r="C17" s="182"/>
      <c r="D17" s="183"/>
      <c r="E17" s="183"/>
      <c r="F17" s="184"/>
      <c r="G17" s="182"/>
      <c r="H17" s="182"/>
      <c r="I17" s="186"/>
      <c r="J17" s="545">
        <f t="shared" si="0"/>
        <v>1</v>
      </c>
      <c r="T17" s="541"/>
      <c r="W17" s="541"/>
    </row>
    <row r="18" spans="2:23" ht="23.4" x14ac:dyDescent="0.3">
      <c r="B18" s="181" t="s">
        <v>610</v>
      </c>
      <c r="C18" s="182"/>
      <c r="D18" s="183"/>
      <c r="E18" s="183"/>
      <c r="F18" s="184"/>
      <c r="G18" s="185"/>
      <c r="H18" s="182"/>
      <c r="I18" s="186"/>
      <c r="J18" s="545">
        <f t="shared" si="0"/>
        <v>1</v>
      </c>
    </row>
    <row r="19" spans="2:23" ht="23.4" x14ac:dyDescent="0.3">
      <c r="B19" s="181" t="s">
        <v>611</v>
      </c>
      <c r="C19" s="182"/>
      <c r="D19" s="183"/>
      <c r="E19" s="183"/>
      <c r="F19" s="184"/>
      <c r="G19" s="182"/>
      <c r="H19" s="182"/>
      <c r="I19" s="186"/>
      <c r="J19" s="545">
        <f t="shared" si="0"/>
        <v>1</v>
      </c>
    </row>
    <row r="20" spans="2:23" ht="23.4" x14ac:dyDescent="0.3">
      <c r="B20" s="181" t="s">
        <v>612</v>
      </c>
      <c r="C20" s="182"/>
      <c r="D20" s="183"/>
      <c r="E20" s="183"/>
      <c r="F20" s="184"/>
      <c r="G20" s="185"/>
      <c r="H20" s="182"/>
      <c r="I20" s="186"/>
      <c r="J20" s="545">
        <f t="shared" si="0"/>
        <v>1</v>
      </c>
    </row>
    <row r="21" spans="2:23" ht="23.4" x14ac:dyDescent="0.3">
      <c r="B21" s="181" t="s">
        <v>613</v>
      </c>
      <c r="C21" s="182"/>
      <c r="D21" s="183"/>
      <c r="E21" s="183"/>
      <c r="F21" s="184"/>
      <c r="G21" s="182"/>
      <c r="H21" s="182"/>
      <c r="I21" s="186"/>
      <c r="J21" s="545">
        <f t="shared" si="0"/>
        <v>1</v>
      </c>
    </row>
    <row r="22" spans="2:23" ht="23.4" x14ac:dyDescent="0.3">
      <c r="B22" s="181" t="s">
        <v>614</v>
      </c>
      <c r="C22" s="182"/>
      <c r="D22" s="183"/>
      <c r="E22" s="183"/>
      <c r="F22" s="184"/>
      <c r="G22" s="185"/>
      <c r="H22" s="182"/>
      <c r="I22" s="186"/>
      <c r="J22" s="545">
        <f t="shared" si="0"/>
        <v>1</v>
      </c>
    </row>
    <row r="23" spans="2:23" ht="23.4" x14ac:dyDescent="0.3">
      <c r="B23" s="181" t="s">
        <v>615</v>
      </c>
      <c r="C23" s="182"/>
      <c r="D23" s="183"/>
      <c r="E23" s="183"/>
      <c r="F23" s="184"/>
      <c r="G23" s="182"/>
      <c r="H23" s="182"/>
      <c r="I23" s="186"/>
      <c r="J23" s="545">
        <f t="shared" si="0"/>
        <v>1</v>
      </c>
    </row>
    <row r="24" spans="2:23" ht="23.4" x14ac:dyDescent="0.3">
      <c r="B24" s="181" t="s">
        <v>616</v>
      </c>
      <c r="C24" s="182"/>
      <c r="D24" s="183"/>
      <c r="E24" s="183"/>
      <c r="F24" s="184"/>
      <c r="G24" s="185"/>
      <c r="H24" s="182"/>
      <c r="I24" s="186"/>
      <c r="J24" s="545">
        <f t="shared" si="0"/>
        <v>1</v>
      </c>
    </row>
    <row r="25" spans="2:23" ht="23.4" x14ac:dyDescent="0.3">
      <c r="B25" s="187" t="s">
        <v>617</v>
      </c>
      <c r="C25" s="182"/>
      <c r="D25" s="188"/>
      <c r="E25" s="188"/>
      <c r="F25" s="189"/>
      <c r="G25" s="190"/>
      <c r="H25" s="190"/>
      <c r="I25" s="191"/>
      <c r="J25" s="545">
        <f t="shared" si="0"/>
        <v>1</v>
      </c>
    </row>
    <row r="29" spans="2:23" ht="18.75" customHeight="1" x14ac:dyDescent="0.3">
      <c r="H29" s="546" t="str">
        <f>IF(C6&lt;&gt;"",(CONCATENATE("      ",B6,"    ",C6)),"")</f>
        <v xml:space="preserve">      P1    Product 1</v>
      </c>
    </row>
    <row r="30" spans="2:23" ht="18.75" customHeight="1" x14ac:dyDescent="0.3">
      <c r="H30" s="546" t="str">
        <f t="shared" ref="H30:H48" si="1">IF(C7&lt;&gt;"",(CONCATENATE("      ",B7,"    ",C7)),"")</f>
        <v xml:space="preserve">      P2    Product 2</v>
      </c>
    </row>
    <row r="31" spans="2:23" ht="18.75" customHeight="1" x14ac:dyDescent="0.3">
      <c r="H31" s="546" t="str">
        <f t="shared" si="1"/>
        <v/>
      </c>
    </row>
    <row r="32" spans="2:23" ht="18.75" customHeight="1" x14ac:dyDescent="0.3">
      <c r="H32" s="546" t="str">
        <f t="shared" si="1"/>
        <v/>
      </c>
    </row>
    <row r="33" spans="8:8" ht="18.75" customHeight="1" x14ac:dyDescent="0.3">
      <c r="H33" s="546" t="str">
        <f t="shared" si="1"/>
        <v/>
      </c>
    </row>
    <row r="34" spans="8:8" ht="18.75" customHeight="1" x14ac:dyDescent="0.3">
      <c r="H34" s="546" t="str">
        <f t="shared" si="1"/>
        <v/>
      </c>
    </row>
    <row r="35" spans="8:8" ht="18.75" customHeight="1" x14ac:dyDescent="0.3">
      <c r="H35" s="546" t="str">
        <f t="shared" si="1"/>
        <v/>
      </c>
    </row>
    <row r="36" spans="8:8" ht="18.75" customHeight="1" x14ac:dyDescent="0.3">
      <c r="H36" s="546" t="str">
        <f t="shared" si="1"/>
        <v/>
      </c>
    </row>
    <row r="37" spans="8:8" ht="18.75" customHeight="1" x14ac:dyDescent="0.3">
      <c r="H37" s="546" t="str">
        <f t="shared" si="1"/>
        <v/>
      </c>
    </row>
    <row r="38" spans="8:8" ht="18.75" customHeight="1" x14ac:dyDescent="0.3">
      <c r="H38" s="546" t="str">
        <f t="shared" si="1"/>
        <v/>
      </c>
    </row>
    <row r="39" spans="8:8" ht="18.75" customHeight="1" x14ac:dyDescent="0.3">
      <c r="H39" s="546" t="str">
        <f t="shared" si="1"/>
        <v/>
      </c>
    </row>
    <row r="40" spans="8:8" ht="18.75" customHeight="1" x14ac:dyDescent="0.3">
      <c r="H40" s="546" t="str">
        <f t="shared" si="1"/>
        <v/>
      </c>
    </row>
    <row r="41" spans="8:8" ht="18.75" customHeight="1" x14ac:dyDescent="0.3">
      <c r="H41" s="546" t="str">
        <f t="shared" si="1"/>
        <v/>
      </c>
    </row>
    <row r="42" spans="8:8" ht="18.75" customHeight="1" x14ac:dyDescent="0.3">
      <c r="H42" s="546" t="str">
        <f t="shared" si="1"/>
        <v/>
      </c>
    </row>
    <row r="43" spans="8:8" ht="18.75" customHeight="1" x14ac:dyDescent="0.3">
      <c r="H43" s="546" t="str">
        <f t="shared" si="1"/>
        <v/>
      </c>
    </row>
    <row r="44" spans="8:8" ht="18.75" customHeight="1" x14ac:dyDescent="0.3">
      <c r="H44" s="546" t="str">
        <f t="shared" si="1"/>
        <v/>
      </c>
    </row>
    <row r="45" spans="8:8" ht="18.75" customHeight="1" x14ac:dyDescent="0.3">
      <c r="H45" s="546" t="str">
        <f t="shared" si="1"/>
        <v/>
      </c>
    </row>
    <row r="46" spans="8:8" ht="18.75" customHeight="1" x14ac:dyDescent="0.3">
      <c r="H46" s="546" t="str">
        <f t="shared" si="1"/>
        <v/>
      </c>
    </row>
    <row r="47" spans="8:8" ht="18.75" customHeight="1" x14ac:dyDescent="0.3">
      <c r="H47" s="546" t="str">
        <f t="shared" si="1"/>
        <v/>
      </c>
    </row>
    <row r="48" spans="8:8" ht="18.75" customHeight="1" x14ac:dyDescent="0.3">
      <c r="H48" s="546" t="str">
        <f t="shared" si="1"/>
        <v/>
      </c>
    </row>
    <row r="49" spans="1:3" ht="18.75" customHeight="1" x14ac:dyDescent="0.3"/>
    <row r="52" spans="1:3" x14ac:dyDescent="0.3">
      <c r="A52" s="18"/>
    </row>
    <row r="56" spans="1:3" s="105" customFormat="1" x14ac:dyDescent="0.3">
      <c r="A56" s="18"/>
    </row>
    <row r="57" spans="1:3" s="105" customFormat="1" ht="0.9" customHeight="1" x14ac:dyDescent="0.3">
      <c r="A57" s="18"/>
    </row>
    <row r="58" spans="1:3" x14ac:dyDescent="0.3">
      <c r="B58" s="423" t="s">
        <v>2036</v>
      </c>
      <c r="C58" s="421"/>
    </row>
    <row r="66" spans="4:6" ht="15.6" x14ac:dyDescent="0.3">
      <c r="F66" s="452"/>
    </row>
    <row r="72" spans="4:6" x14ac:dyDescent="0.3">
      <c r="D72" s="445"/>
    </row>
    <row r="73" spans="4:6" x14ac:dyDescent="0.3">
      <c r="D73" s="421"/>
    </row>
    <row r="74" spans="4:6" x14ac:dyDescent="0.3">
      <c r="D74" s="421"/>
    </row>
    <row r="75" spans="4:6" x14ac:dyDescent="0.3">
      <c r="D75" s="421"/>
    </row>
    <row r="76" spans="4:6" x14ac:dyDescent="0.3">
      <c r="D76" s="421"/>
    </row>
    <row r="77" spans="4:6" x14ac:dyDescent="0.3">
      <c r="D77" s="421"/>
    </row>
    <row r="78" spans="4:6" x14ac:dyDescent="0.3">
      <c r="D78" s="421"/>
    </row>
    <row r="79" spans="4:6" x14ac:dyDescent="0.3">
      <c r="D79" s="421"/>
    </row>
    <row r="80" spans="4:6" x14ac:dyDescent="0.3">
      <c r="D80" s="421"/>
    </row>
    <row r="81" spans="4:4" x14ac:dyDescent="0.3">
      <c r="D81" s="421"/>
    </row>
    <row r="82" spans="4:4" x14ac:dyDescent="0.3">
      <c r="D82" s="421"/>
    </row>
    <row r="83" spans="4:4" x14ac:dyDescent="0.3">
      <c r="D83" s="421"/>
    </row>
    <row r="84" spans="4:4" x14ac:dyDescent="0.3">
      <c r="D84" s="421"/>
    </row>
    <row r="85" spans="4:4" x14ac:dyDescent="0.3">
      <c r="D85" s="421"/>
    </row>
    <row r="86" spans="4:4" x14ac:dyDescent="0.3">
      <c r="D86" s="421"/>
    </row>
    <row r="87" spans="4:4" x14ac:dyDescent="0.3">
      <c r="D87" s="421"/>
    </row>
    <row r="88" spans="4:4" x14ac:dyDescent="0.3">
      <c r="D88" s="421"/>
    </row>
    <row r="89" spans="4:4" x14ac:dyDescent="0.3">
      <c r="D89" s="421"/>
    </row>
    <row r="90" spans="4:4" x14ac:dyDescent="0.3">
      <c r="D90" s="421"/>
    </row>
    <row r="91" spans="4:4" x14ac:dyDescent="0.3">
      <c r="D91" s="421"/>
    </row>
  </sheetData>
  <sheetProtection sheet="1" objects="1" scenarios="1" formatCells="0" formatColumns="0" formatRows="0" insertHyperlinks="0" selectLockedCells="1" sort="0" autoFilter="0"/>
  <autoFilter ref="B5:I25" xr:uid="{00000000-0009-0000-0000-000008000000}"/>
  <conditionalFormatting sqref="D6:D25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6:E2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6:I25">
    <cfRule type="expression" dxfId="159" priority="13144">
      <formula>MOD(ROW(A2),2)=0</formula>
    </cfRule>
    <cfRule type="expression" dxfId="158" priority="13145">
      <formula>MOD(ROW(A1),2)=0</formula>
    </cfRule>
  </conditionalFormatting>
  <conditionalFormatting sqref="B6:B25">
    <cfRule type="expression" dxfId="157" priority="1">
      <formula>AND(ISTEXT($C6),ISBLANK($B6))</formula>
    </cfRule>
  </conditionalFormatting>
  <dataValidations count="5">
    <dataValidation type="list" allowBlank="1" showInputMessage="1" showErrorMessage="1" sqref="E32:E55" xr:uid="{00000000-0002-0000-0800-000000000000}">
      <formula1>"1,2,3,4,5"</formula1>
    </dataValidation>
    <dataValidation type="list" allowBlank="1" showInputMessage="1" showErrorMessage="1" sqref="D32:D55" xr:uid="{00000000-0002-0000-0800-000001000000}">
      <formula1>"1,2,3,4,5,6,7,8,9,10,11"</formula1>
    </dataValidation>
    <dataValidation type="list" allowBlank="1" showInputMessage="1" showErrorMessage="1" sqref="I6:I25 F6:F25 F32:F55" xr:uid="{00000000-0002-0000-0800-000002000000}">
      <formula1>"1,2,3"</formula1>
    </dataValidation>
    <dataValidation type="list" allowBlank="1" showInputMessage="1" showErrorMessage="1" sqref="D6:D25 E7:E25" xr:uid="{00000000-0002-0000-0800-000003000000}">
      <formula1>"1,2,3,4,5,6,7,8,9,10"</formula1>
    </dataValidation>
    <dataValidation type="list" allowBlank="1" showErrorMessage="1" sqref="E6" xr:uid="{00000000-0002-0000-0800-000004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6B956CE1-E684-4845-BA0A-BF00A4DD2284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F6:F25</xm:sqref>
        </x14:conditionalFormatting>
        <x14:conditionalFormatting xmlns:xm="http://schemas.microsoft.com/office/excel/2006/main">
          <x14:cfRule type="iconSet" priority="13" id="{AD0A5443-A2E6-4237-B156-9E0EEDA11CE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I6:I25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3">
    <tabColor theme="4" tint="-0.249977111117893"/>
    <pageSetUpPr fitToPage="1"/>
  </sheetPr>
  <dimension ref="A1:O96"/>
  <sheetViews>
    <sheetView showGridLines="0" zoomScaleNormal="100" workbookViewId="0">
      <pane ySplit="1" topLeftCell="A2" activePane="bottomLeft" state="frozen"/>
      <selection activeCell="T12" sqref="T12"/>
      <selection pane="bottomLeft" activeCell="C7" sqref="C7"/>
    </sheetView>
  </sheetViews>
  <sheetFormatPr baseColWidth="10" defaultColWidth="11.44140625" defaultRowHeight="14.4" x14ac:dyDescent="0.3"/>
  <cols>
    <col min="1" max="1" width="7" style="18" customWidth="1"/>
    <col min="2" max="2" width="4" style="421" customWidth="1"/>
    <col min="3" max="3" width="51.109375" style="421" customWidth="1"/>
    <col min="4" max="5" width="3.109375" style="573" customWidth="1"/>
    <col min="6" max="6" width="6.5546875" style="573" customWidth="1"/>
    <col min="7" max="7" width="5.33203125" style="555" customWidth="1"/>
    <col min="8" max="8" width="4.33203125" style="421" customWidth="1"/>
    <col min="9" max="9" width="51.109375" style="421" customWidth="1"/>
    <col min="10" max="11" width="3.109375" style="573" customWidth="1"/>
    <col min="12" max="12" width="6.5546875" style="555" customWidth="1"/>
    <col min="13" max="13" width="11.44140625" style="555"/>
    <col min="14" max="21" width="5.44140625" style="421" customWidth="1"/>
    <col min="22" max="22" width="29" style="421" customWidth="1"/>
    <col min="23" max="26" width="5.44140625" style="421" customWidth="1"/>
    <col min="27" max="27" width="4.109375" style="421" customWidth="1"/>
    <col min="28" max="39" width="5.44140625" style="421" customWidth="1"/>
    <col min="40" max="16384" width="11.44140625" style="421"/>
  </cols>
  <sheetData>
    <row r="1" spans="1:15" s="2" customFormat="1" ht="45" customHeight="1" x14ac:dyDescent="0.3">
      <c r="A1" s="92"/>
      <c r="B1" s="411" t="str">
        <f ca="1">' '!A301</f>
        <v>S W O T   A N A L Y S I S</v>
      </c>
      <c r="C1" s="547"/>
      <c r="D1" s="548"/>
      <c r="E1" s="548"/>
      <c r="F1" s="548"/>
      <c r="G1" s="415"/>
      <c r="H1" s="547"/>
      <c r="I1" s="547"/>
      <c r="J1" s="548"/>
      <c r="K1" s="548"/>
      <c r="L1" s="415"/>
      <c r="N1" s="411"/>
      <c r="O1" s="411"/>
    </row>
    <row r="2" spans="1:15" s="2" customFormat="1" ht="11.25" hidden="1" customHeight="1" x14ac:dyDescent="0.3">
      <c r="A2" s="92"/>
      <c r="B2" s="92"/>
      <c r="C2" s="92"/>
      <c r="D2" s="549"/>
      <c r="E2" s="549"/>
      <c r="F2" s="549"/>
      <c r="H2" s="92"/>
      <c r="I2" s="92"/>
      <c r="J2" s="549"/>
      <c r="K2" s="549"/>
      <c r="N2" s="193"/>
      <c r="O2" s="193"/>
    </row>
    <row r="3" spans="1:15" ht="15" customHeight="1" x14ac:dyDescent="0.3">
      <c r="B3" s="455"/>
      <c r="D3" s="550" t="str">
        <f ca="1">' '!A311</f>
        <v>Emphasis</v>
      </c>
      <c r="E3" s="550" t="str">
        <f ca="1">' '!A312</f>
        <v>Importance</v>
      </c>
      <c r="F3" s="551" t="str">
        <f ca="1">' '!A313</f>
        <v>Geom. mean</v>
      </c>
      <c r="G3" s="421"/>
      <c r="J3" s="550" t="str">
        <f ca="1">' '!A311</f>
        <v>Emphasis</v>
      </c>
      <c r="K3" s="550" t="str">
        <f ca="1">' '!A312</f>
        <v>Importance</v>
      </c>
      <c r="L3" s="551" t="str">
        <f ca="1">' '!A313</f>
        <v>Geom. mean</v>
      </c>
      <c r="M3" s="421"/>
    </row>
    <row r="4" spans="1:15" ht="4.5" customHeight="1" x14ac:dyDescent="0.3">
      <c r="B4" s="552"/>
      <c r="D4" s="550"/>
      <c r="E4" s="550"/>
      <c r="F4" s="551"/>
      <c r="G4" s="421"/>
      <c r="H4" s="553"/>
      <c r="J4" s="550"/>
      <c r="K4" s="550"/>
      <c r="L4" s="551"/>
      <c r="M4" s="421"/>
    </row>
    <row r="5" spans="1:15" ht="33.75" customHeight="1" x14ac:dyDescent="0.3">
      <c r="B5" s="552"/>
      <c r="C5" s="554" t="str">
        <f ca="1">' '!A307</f>
        <v>Strengths</v>
      </c>
      <c r="D5" s="550"/>
      <c r="E5" s="550"/>
      <c r="F5" s="551"/>
      <c r="H5" s="553"/>
      <c r="I5" s="556" t="str">
        <f ca="1">' '!A308</f>
        <v>Weaknesses</v>
      </c>
      <c r="J5" s="550"/>
      <c r="K5" s="550"/>
      <c r="L5" s="551"/>
    </row>
    <row r="6" spans="1:15" s="560" customFormat="1" ht="10.5" customHeight="1" x14ac:dyDescent="0.3">
      <c r="A6" s="557"/>
      <c r="B6" s="558"/>
      <c r="C6" s="559"/>
      <c r="D6" s="550"/>
      <c r="E6" s="550" t="s">
        <v>2041</v>
      </c>
      <c r="F6" s="551"/>
      <c r="H6" s="561"/>
      <c r="I6" s="562"/>
      <c r="J6" s="550"/>
      <c r="K6" s="550" t="s">
        <v>2041</v>
      </c>
      <c r="L6" s="551"/>
    </row>
    <row r="7" spans="1:15" ht="15" customHeight="1" x14ac:dyDescent="0.3">
      <c r="B7" s="563" t="s">
        <v>828</v>
      </c>
      <c r="C7" s="179"/>
      <c r="D7" s="308"/>
      <c r="E7" s="308"/>
      <c r="F7" s="564" t="str">
        <f>IF(OR(D7&lt;&gt;"",E7&lt;&gt;""),ROUND(GEOMEAN(D7:E7),0),"")</f>
        <v/>
      </c>
      <c r="H7" s="563" t="s">
        <v>846</v>
      </c>
      <c r="I7" s="179"/>
      <c r="J7" s="307"/>
      <c r="K7" s="307"/>
      <c r="L7" s="565" t="str">
        <f>IF(OR(J7&lt;&gt;"",K7&lt;&gt;""),ROUND(GEOMEAN(J7:K7),0),"")</f>
        <v/>
      </c>
    </row>
    <row r="8" spans="1:15" x14ac:dyDescent="0.3">
      <c r="B8" s="566" t="s">
        <v>829</v>
      </c>
      <c r="C8" s="180"/>
      <c r="D8" s="308"/>
      <c r="E8" s="308"/>
      <c r="F8" s="564" t="str">
        <f t="shared" ref="F8:F26" si="0">IF(OR(D8&lt;&gt;"",E8&lt;&gt;""),ROUND(GEOMEAN(D8:E8),0),"")</f>
        <v/>
      </c>
      <c r="H8" s="566" t="s">
        <v>847</v>
      </c>
      <c r="I8" s="180"/>
      <c r="J8" s="304"/>
      <c r="K8" s="304"/>
      <c r="L8" s="565" t="str">
        <f t="shared" ref="L8:L26" si="1">IF(OR(J8&lt;&gt;"",K8&lt;&gt;""),ROUND(GEOMEAN(J8:K8),0),"")</f>
        <v/>
      </c>
    </row>
    <row r="9" spans="1:15" x14ac:dyDescent="0.3">
      <c r="B9" s="566" t="s">
        <v>830</v>
      </c>
      <c r="C9" s="179"/>
      <c r="D9" s="308"/>
      <c r="E9" s="308"/>
      <c r="F9" s="564" t="str">
        <f t="shared" si="0"/>
        <v/>
      </c>
      <c r="H9" s="566" t="s">
        <v>848</v>
      </c>
      <c r="I9" s="179"/>
      <c r="J9" s="303"/>
      <c r="K9" s="303"/>
      <c r="L9" s="565" t="str">
        <f t="shared" si="1"/>
        <v/>
      </c>
    </row>
    <row r="10" spans="1:15" x14ac:dyDescent="0.3">
      <c r="B10" s="566" t="s">
        <v>831</v>
      </c>
      <c r="C10" s="180"/>
      <c r="D10" s="308"/>
      <c r="E10" s="308"/>
      <c r="F10" s="564" t="str">
        <f t="shared" si="0"/>
        <v/>
      </c>
      <c r="H10" s="566" t="s">
        <v>849</v>
      </c>
      <c r="I10" s="180"/>
      <c r="J10" s="304"/>
      <c r="K10" s="304"/>
      <c r="L10" s="565" t="str">
        <f t="shared" si="1"/>
        <v/>
      </c>
    </row>
    <row r="11" spans="1:15" x14ac:dyDescent="0.3">
      <c r="B11" s="566" t="s">
        <v>832</v>
      </c>
      <c r="C11" s="179"/>
      <c r="D11" s="308"/>
      <c r="E11" s="308"/>
      <c r="F11" s="564" t="str">
        <f t="shared" si="0"/>
        <v/>
      </c>
      <c r="H11" s="566" t="s">
        <v>850</v>
      </c>
      <c r="I11" s="179"/>
      <c r="J11" s="303"/>
      <c r="K11" s="303"/>
      <c r="L11" s="565" t="str">
        <f t="shared" si="1"/>
        <v/>
      </c>
    </row>
    <row r="12" spans="1:15" x14ac:dyDescent="0.3">
      <c r="B12" s="566" t="s">
        <v>833</v>
      </c>
      <c r="C12" s="180"/>
      <c r="D12" s="308"/>
      <c r="E12" s="308"/>
      <c r="F12" s="564" t="str">
        <f t="shared" si="0"/>
        <v/>
      </c>
      <c r="H12" s="566" t="s">
        <v>851</v>
      </c>
      <c r="I12" s="180"/>
      <c r="J12" s="303"/>
      <c r="K12" s="303"/>
      <c r="L12" s="565" t="str">
        <f t="shared" si="1"/>
        <v/>
      </c>
    </row>
    <row r="13" spans="1:15" x14ac:dyDescent="0.3">
      <c r="B13" s="566" t="s">
        <v>834</v>
      </c>
      <c r="C13" s="179"/>
      <c r="D13" s="308"/>
      <c r="E13" s="308"/>
      <c r="F13" s="564" t="str">
        <f t="shared" si="0"/>
        <v/>
      </c>
      <c r="H13" s="566" t="s">
        <v>852</v>
      </c>
      <c r="I13" s="179"/>
      <c r="J13" s="303"/>
      <c r="K13" s="303"/>
      <c r="L13" s="565" t="str">
        <f t="shared" si="1"/>
        <v/>
      </c>
    </row>
    <row r="14" spans="1:15" x14ac:dyDescent="0.3">
      <c r="B14" s="566" t="s">
        <v>835</v>
      </c>
      <c r="C14" s="180"/>
      <c r="D14" s="308"/>
      <c r="E14" s="308"/>
      <c r="F14" s="564" t="str">
        <f t="shared" si="0"/>
        <v/>
      </c>
      <c r="H14" s="566" t="s">
        <v>853</v>
      </c>
      <c r="I14" s="180"/>
      <c r="J14" s="303"/>
      <c r="K14" s="303"/>
      <c r="L14" s="565" t="str">
        <f t="shared" si="1"/>
        <v/>
      </c>
    </row>
    <row r="15" spans="1:15" x14ac:dyDescent="0.3">
      <c r="B15" s="566" t="s">
        <v>836</v>
      </c>
      <c r="C15" s="179"/>
      <c r="D15" s="308"/>
      <c r="E15" s="308"/>
      <c r="F15" s="564" t="str">
        <f t="shared" si="0"/>
        <v/>
      </c>
      <c r="H15" s="566" t="s">
        <v>854</v>
      </c>
      <c r="I15" s="179"/>
      <c r="J15" s="309"/>
      <c r="K15" s="309"/>
      <c r="L15" s="565" t="str">
        <f t="shared" si="1"/>
        <v/>
      </c>
    </row>
    <row r="16" spans="1:15" x14ac:dyDescent="0.3">
      <c r="B16" s="566" t="s">
        <v>837</v>
      </c>
      <c r="C16" s="180"/>
      <c r="D16" s="308"/>
      <c r="E16" s="308"/>
      <c r="F16" s="564" t="str">
        <f t="shared" si="0"/>
        <v/>
      </c>
      <c r="H16" s="566" t="s">
        <v>855</v>
      </c>
      <c r="I16" s="180"/>
      <c r="J16" s="303"/>
      <c r="K16" s="303"/>
      <c r="L16" s="565" t="str">
        <f t="shared" si="1"/>
        <v/>
      </c>
    </row>
    <row r="17" spans="2:13" x14ac:dyDescent="0.3">
      <c r="B17" s="566" t="s">
        <v>838</v>
      </c>
      <c r="C17" s="179"/>
      <c r="D17" s="308"/>
      <c r="E17" s="308"/>
      <c r="F17" s="564" t="str">
        <f t="shared" si="0"/>
        <v/>
      </c>
      <c r="H17" s="566" t="s">
        <v>856</v>
      </c>
      <c r="I17" s="179"/>
      <c r="J17" s="304"/>
      <c r="K17" s="304"/>
      <c r="L17" s="565" t="str">
        <f t="shared" si="1"/>
        <v/>
      </c>
    </row>
    <row r="18" spans="2:13" x14ac:dyDescent="0.3">
      <c r="B18" s="566" t="s">
        <v>839</v>
      </c>
      <c r="C18" s="180"/>
      <c r="D18" s="308"/>
      <c r="E18" s="308"/>
      <c r="F18" s="564" t="str">
        <f t="shared" si="0"/>
        <v/>
      </c>
      <c r="H18" s="566" t="s">
        <v>857</v>
      </c>
      <c r="I18" s="180"/>
      <c r="J18" s="303"/>
      <c r="K18" s="303"/>
      <c r="L18" s="565" t="str">
        <f t="shared" si="1"/>
        <v/>
      </c>
    </row>
    <row r="19" spans="2:13" x14ac:dyDescent="0.3">
      <c r="B19" s="566" t="s">
        <v>840</v>
      </c>
      <c r="C19" s="179"/>
      <c r="D19" s="308"/>
      <c r="E19" s="308"/>
      <c r="F19" s="564" t="str">
        <f t="shared" si="0"/>
        <v/>
      </c>
      <c r="H19" s="566" t="s">
        <v>858</v>
      </c>
      <c r="I19" s="179"/>
      <c r="J19" s="304"/>
      <c r="K19" s="304"/>
      <c r="L19" s="565" t="str">
        <f t="shared" si="1"/>
        <v/>
      </c>
    </row>
    <row r="20" spans="2:13" x14ac:dyDescent="0.3">
      <c r="B20" s="566" t="s">
        <v>841</v>
      </c>
      <c r="C20" s="180"/>
      <c r="D20" s="308"/>
      <c r="E20" s="308"/>
      <c r="F20" s="564" t="str">
        <f t="shared" si="0"/>
        <v/>
      </c>
      <c r="H20" s="566" t="s">
        <v>859</v>
      </c>
      <c r="I20" s="180"/>
      <c r="J20" s="304"/>
      <c r="K20" s="304"/>
      <c r="L20" s="565" t="str">
        <f t="shared" si="1"/>
        <v/>
      </c>
    </row>
    <row r="21" spans="2:13" x14ac:dyDescent="0.3">
      <c r="B21" s="566" t="s">
        <v>842</v>
      </c>
      <c r="C21" s="179"/>
      <c r="D21" s="308"/>
      <c r="E21" s="308"/>
      <c r="F21" s="564" t="str">
        <f t="shared" si="0"/>
        <v/>
      </c>
      <c r="H21" s="566" t="s">
        <v>860</v>
      </c>
      <c r="I21" s="179"/>
      <c r="J21" s="304"/>
      <c r="K21" s="304"/>
      <c r="L21" s="565" t="str">
        <f t="shared" si="1"/>
        <v/>
      </c>
    </row>
    <row r="22" spans="2:13" x14ac:dyDescent="0.3">
      <c r="B22" s="566" t="s">
        <v>843</v>
      </c>
      <c r="C22" s="180"/>
      <c r="D22" s="308"/>
      <c r="E22" s="308"/>
      <c r="F22" s="564" t="str">
        <f t="shared" si="0"/>
        <v/>
      </c>
      <c r="H22" s="566" t="s">
        <v>861</v>
      </c>
      <c r="I22" s="180"/>
      <c r="J22" s="304"/>
      <c r="K22" s="304"/>
      <c r="L22" s="565" t="str">
        <f t="shared" si="1"/>
        <v/>
      </c>
    </row>
    <row r="23" spans="2:13" x14ac:dyDescent="0.3">
      <c r="B23" s="566" t="s">
        <v>844</v>
      </c>
      <c r="C23" s="179"/>
      <c r="D23" s="308"/>
      <c r="E23" s="308"/>
      <c r="F23" s="564" t="str">
        <f t="shared" si="0"/>
        <v/>
      </c>
      <c r="H23" s="566" t="s">
        <v>862</v>
      </c>
      <c r="I23" s="179"/>
      <c r="J23" s="303"/>
      <c r="K23" s="303"/>
      <c r="L23" s="565" t="str">
        <f t="shared" si="1"/>
        <v/>
      </c>
    </row>
    <row r="24" spans="2:13" x14ac:dyDescent="0.3">
      <c r="B24" s="566" t="s">
        <v>845</v>
      </c>
      <c r="C24" s="180"/>
      <c r="D24" s="308"/>
      <c r="E24" s="308"/>
      <c r="F24" s="564" t="str">
        <f t="shared" si="0"/>
        <v/>
      </c>
      <c r="H24" s="566" t="s">
        <v>863</v>
      </c>
      <c r="I24" s="180"/>
      <c r="J24" s="304"/>
      <c r="K24" s="304"/>
      <c r="L24" s="565" t="str">
        <f t="shared" si="1"/>
        <v/>
      </c>
    </row>
    <row r="25" spans="2:13" ht="15" customHeight="1" x14ac:dyDescent="0.3">
      <c r="B25" s="566" t="s">
        <v>900</v>
      </c>
      <c r="C25" s="179"/>
      <c r="D25" s="308"/>
      <c r="E25" s="308"/>
      <c r="F25" s="564" t="str">
        <f t="shared" si="0"/>
        <v/>
      </c>
      <c r="H25" s="566" t="s">
        <v>1932</v>
      </c>
      <c r="I25" s="179"/>
      <c r="J25" s="303"/>
      <c r="K25" s="303"/>
      <c r="L25" s="565" t="str">
        <f t="shared" si="1"/>
        <v/>
      </c>
    </row>
    <row r="26" spans="2:13" x14ac:dyDescent="0.3">
      <c r="B26" s="566" t="s">
        <v>901</v>
      </c>
      <c r="C26" s="180"/>
      <c r="D26" s="308"/>
      <c r="E26" s="308"/>
      <c r="F26" s="564" t="str">
        <f t="shared" si="0"/>
        <v/>
      </c>
      <c r="H26" s="566" t="s">
        <v>1933</v>
      </c>
      <c r="I26" s="180"/>
      <c r="J26" s="305"/>
      <c r="K26" s="305"/>
      <c r="L26" s="565" t="str">
        <f t="shared" si="1"/>
        <v/>
      </c>
    </row>
    <row r="27" spans="2:13" ht="61.5" customHeight="1" x14ac:dyDescent="0.6">
      <c r="B27" s="567"/>
      <c r="C27" s="568" t="str">
        <f ca="1">' '!A309</f>
        <v>Opportunities</v>
      </c>
      <c r="D27" s="569" t="str">
        <f ca="1">D3</f>
        <v>Emphasis</v>
      </c>
      <c r="E27" s="569" t="str">
        <f ca="1">E3</f>
        <v>Importance</v>
      </c>
      <c r="F27" s="570">
        <f>IF(SUM(F7:F26)&lt;&gt;0,SUM(F7:F26),0.1)</f>
        <v>0.1</v>
      </c>
      <c r="G27" s="421"/>
      <c r="H27" s="571"/>
      <c r="I27" s="572" t="str">
        <f ca="1">' '!A310</f>
        <v>Threats</v>
      </c>
      <c r="J27" s="569" t="str">
        <f ca="1">J3</f>
        <v>Emphasis</v>
      </c>
      <c r="K27" s="569" t="str">
        <f ca="1">K3</f>
        <v>Importance</v>
      </c>
      <c r="L27" s="570">
        <f>IF(SUM(L7:L26)&lt;&gt;0,SUM(L7:L26),0.1)</f>
        <v>0.1</v>
      </c>
      <c r="M27" s="421"/>
    </row>
    <row r="28" spans="2:13" x14ac:dyDescent="0.3">
      <c r="B28" s="566" t="s">
        <v>864</v>
      </c>
      <c r="C28" s="180"/>
      <c r="D28" s="306"/>
      <c r="E28" s="306"/>
      <c r="F28" s="564" t="str">
        <f>IF(OR(D28&lt;&gt;"",E28&lt;&gt;""),ROUND(GEOMEAN(D28:E28),0),"")</f>
        <v/>
      </c>
      <c r="H28" s="566" t="s">
        <v>882</v>
      </c>
      <c r="I28" s="180"/>
      <c r="J28" s="306"/>
      <c r="K28" s="306"/>
      <c r="L28" s="564" t="str">
        <f>IF(OR(J28&lt;&gt;"",K28&lt;&gt;""),ROUND(GEOMEAN(J28:K28),0),"")</f>
        <v/>
      </c>
    </row>
    <row r="29" spans="2:13" x14ac:dyDescent="0.3">
      <c r="B29" s="566" t="s">
        <v>865</v>
      </c>
      <c r="C29" s="180"/>
      <c r="D29" s="300"/>
      <c r="E29" s="300"/>
      <c r="F29" s="564" t="str">
        <f t="shared" ref="F29:F47" si="2">IF(OR(D29&lt;&gt;"",E29&lt;&gt;""),ROUND(GEOMEAN(D29:E29),0),"")</f>
        <v/>
      </c>
      <c r="H29" s="566" t="s">
        <v>883</v>
      </c>
      <c r="I29" s="180"/>
      <c r="J29" s="306"/>
      <c r="K29" s="306"/>
      <c r="L29" s="564" t="str">
        <f t="shared" ref="L29:L47" si="3">IF(OR(J29&lt;&gt;"",K29&lt;&gt;""),ROUND(GEOMEAN(J29:K29),0),"")</f>
        <v/>
      </c>
    </row>
    <row r="30" spans="2:13" x14ac:dyDescent="0.3">
      <c r="B30" s="566" t="s">
        <v>866</v>
      </c>
      <c r="C30" s="180"/>
      <c r="D30" s="301"/>
      <c r="E30" s="301"/>
      <c r="F30" s="564" t="str">
        <f t="shared" si="2"/>
        <v/>
      </c>
      <c r="H30" s="566" t="s">
        <v>884</v>
      </c>
      <c r="I30" s="180"/>
      <c r="J30" s="306"/>
      <c r="K30" s="306"/>
      <c r="L30" s="564" t="str">
        <f t="shared" si="3"/>
        <v/>
      </c>
    </row>
    <row r="31" spans="2:13" x14ac:dyDescent="0.3">
      <c r="B31" s="566" t="s">
        <v>867</v>
      </c>
      <c r="C31" s="180"/>
      <c r="D31" s="300"/>
      <c r="E31" s="300"/>
      <c r="F31" s="564" t="str">
        <f t="shared" si="2"/>
        <v/>
      </c>
      <c r="H31" s="566" t="s">
        <v>885</v>
      </c>
      <c r="I31" s="180"/>
      <c r="J31" s="306"/>
      <c r="K31" s="306"/>
      <c r="L31" s="564" t="str">
        <f t="shared" si="3"/>
        <v/>
      </c>
    </row>
    <row r="32" spans="2:13" x14ac:dyDescent="0.3">
      <c r="B32" s="566" t="s">
        <v>868</v>
      </c>
      <c r="C32" s="180"/>
      <c r="D32" s="300"/>
      <c r="E32" s="300"/>
      <c r="F32" s="564" t="str">
        <f t="shared" si="2"/>
        <v/>
      </c>
      <c r="H32" s="566" t="s">
        <v>886</v>
      </c>
      <c r="I32" s="180"/>
      <c r="J32" s="306"/>
      <c r="K32" s="306"/>
      <c r="L32" s="564" t="str">
        <f t="shared" si="3"/>
        <v/>
      </c>
    </row>
    <row r="33" spans="2:12" x14ac:dyDescent="0.3">
      <c r="B33" s="566" t="s">
        <v>869</v>
      </c>
      <c r="C33" s="180"/>
      <c r="D33" s="301"/>
      <c r="E33" s="301"/>
      <c r="F33" s="564" t="str">
        <f t="shared" si="2"/>
        <v/>
      </c>
      <c r="H33" s="566" t="s">
        <v>887</v>
      </c>
      <c r="I33" s="180"/>
      <c r="J33" s="306"/>
      <c r="K33" s="306"/>
      <c r="L33" s="564" t="str">
        <f t="shared" si="3"/>
        <v/>
      </c>
    </row>
    <row r="34" spans="2:12" x14ac:dyDescent="0.3">
      <c r="B34" s="566" t="s">
        <v>870</v>
      </c>
      <c r="C34" s="180"/>
      <c r="D34" s="300"/>
      <c r="E34" s="300"/>
      <c r="F34" s="564" t="str">
        <f t="shared" si="2"/>
        <v/>
      </c>
      <c r="H34" s="566" t="s">
        <v>888</v>
      </c>
      <c r="I34" s="180"/>
      <c r="J34" s="306"/>
      <c r="K34" s="306"/>
      <c r="L34" s="564" t="str">
        <f t="shared" si="3"/>
        <v/>
      </c>
    </row>
    <row r="35" spans="2:12" x14ac:dyDescent="0.3">
      <c r="B35" s="566" t="s">
        <v>871</v>
      </c>
      <c r="C35" s="180"/>
      <c r="D35" s="300"/>
      <c r="E35" s="300"/>
      <c r="F35" s="564" t="str">
        <f t="shared" si="2"/>
        <v/>
      </c>
      <c r="H35" s="566" t="s">
        <v>889</v>
      </c>
      <c r="I35" s="180"/>
      <c r="J35" s="306"/>
      <c r="K35" s="306"/>
      <c r="L35" s="564" t="str">
        <f t="shared" si="3"/>
        <v/>
      </c>
    </row>
    <row r="36" spans="2:12" x14ac:dyDescent="0.3">
      <c r="B36" s="566" t="s">
        <v>872</v>
      </c>
      <c r="C36" s="180"/>
      <c r="D36" s="301"/>
      <c r="E36" s="301"/>
      <c r="F36" s="564" t="str">
        <f t="shared" si="2"/>
        <v/>
      </c>
      <c r="H36" s="566" t="s">
        <v>890</v>
      </c>
      <c r="I36" s="180"/>
      <c r="J36" s="306"/>
      <c r="K36" s="306"/>
      <c r="L36" s="564" t="str">
        <f t="shared" si="3"/>
        <v/>
      </c>
    </row>
    <row r="37" spans="2:12" x14ac:dyDescent="0.3">
      <c r="B37" s="566" t="s">
        <v>873</v>
      </c>
      <c r="C37" s="180"/>
      <c r="D37" s="306"/>
      <c r="E37" s="306"/>
      <c r="F37" s="564" t="str">
        <f t="shared" si="2"/>
        <v/>
      </c>
      <c r="H37" s="566" t="s">
        <v>891</v>
      </c>
      <c r="I37" s="180"/>
      <c r="J37" s="306"/>
      <c r="K37" s="306"/>
      <c r="L37" s="564" t="str">
        <f t="shared" si="3"/>
        <v/>
      </c>
    </row>
    <row r="38" spans="2:12" x14ac:dyDescent="0.3">
      <c r="B38" s="566" t="s">
        <v>874</v>
      </c>
      <c r="C38" s="180"/>
      <c r="D38" s="301"/>
      <c r="E38" s="301"/>
      <c r="F38" s="564" t="str">
        <f t="shared" si="2"/>
        <v/>
      </c>
      <c r="H38" s="566" t="s">
        <v>892</v>
      </c>
      <c r="I38" s="180"/>
      <c r="J38" s="306"/>
      <c r="K38" s="306"/>
      <c r="L38" s="564" t="str">
        <f t="shared" si="3"/>
        <v/>
      </c>
    </row>
    <row r="39" spans="2:12" x14ac:dyDescent="0.3">
      <c r="B39" s="566" t="s">
        <v>875</v>
      </c>
      <c r="C39" s="180"/>
      <c r="D39" s="300"/>
      <c r="E39" s="300"/>
      <c r="F39" s="564" t="str">
        <f t="shared" si="2"/>
        <v/>
      </c>
      <c r="H39" s="566" t="s">
        <v>893</v>
      </c>
      <c r="I39" s="180"/>
      <c r="J39" s="300"/>
      <c r="K39" s="300"/>
      <c r="L39" s="564" t="str">
        <f t="shared" si="3"/>
        <v/>
      </c>
    </row>
    <row r="40" spans="2:12" x14ac:dyDescent="0.3">
      <c r="B40" s="566" t="s">
        <v>876</v>
      </c>
      <c r="C40" s="180"/>
      <c r="D40" s="301"/>
      <c r="E40" s="301"/>
      <c r="F40" s="564" t="str">
        <f t="shared" si="2"/>
        <v/>
      </c>
      <c r="H40" s="566" t="s">
        <v>894</v>
      </c>
      <c r="I40" s="180"/>
      <c r="J40" s="301"/>
      <c r="K40" s="301"/>
      <c r="L40" s="564" t="str">
        <f t="shared" si="3"/>
        <v/>
      </c>
    </row>
    <row r="41" spans="2:12" x14ac:dyDescent="0.3">
      <c r="B41" s="566" t="s">
        <v>877</v>
      </c>
      <c r="C41" s="180"/>
      <c r="D41" s="301"/>
      <c r="E41" s="301"/>
      <c r="F41" s="564" t="str">
        <f t="shared" si="2"/>
        <v/>
      </c>
      <c r="H41" s="566" t="s">
        <v>895</v>
      </c>
      <c r="I41" s="180"/>
      <c r="J41" s="300"/>
      <c r="K41" s="300"/>
      <c r="L41" s="564" t="str">
        <f t="shared" si="3"/>
        <v/>
      </c>
    </row>
    <row r="42" spans="2:12" x14ac:dyDescent="0.3">
      <c r="B42" s="566" t="s">
        <v>878</v>
      </c>
      <c r="C42" s="180"/>
      <c r="D42" s="301"/>
      <c r="E42" s="301"/>
      <c r="F42" s="564" t="str">
        <f t="shared" si="2"/>
        <v/>
      </c>
      <c r="H42" s="566" t="s">
        <v>896</v>
      </c>
      <c r="I42" s="180"/>
      <c r="J42" s="301"/>
      <c r="K42" s="301"/>
      <c r="L42" s="564" t="str">
        <f t="shared" si="3"/>
        <v/>
      </c>
    </row>
    <row r="43" spans="2:12" x14ac:dyDescent="0.3">
      <c r="B43" s="566" t="s">
        <v>879</v>
      </c>
      <c r="C43" s="180"/>
      <c r="D43" s="301"/>
      <c r="E43" s="301"/>
      <c r="F43" s="564" t="str">
        <f t="shared" si="2"/>
        <v/>
      </c>
      <c r="H43" s="566" t="s">
        <v>897</v>
      </c>
      <c r="I43" s="180"/>
      <c r="J43" s="301"/>
      <c r="K43" s="301"/>
      <c r="L43" s="564" t="str">
        <f t="shared" si="3"/>
        <v/>
      </c>
    </row>
    <row r="44" spans="2:12" x14ac:dyDescent="0.3">
      <c r="B44" s="566" t="s">
        <v>880</v>
      </c>
      <c r="C44" s="180"/>
      <c r="D44" s="300"/>
      <c r="E44" s="300"/>
      <c r="F44" s="564" t="str">
        <f t="shared" si="2"/>
        <v/>
      </c>
      <c r="H44" s="566" t="s">
        <v>898</v>
      </c>
      <c r="I44" s="180"/>
      <c r="J44" s="301"/>
      <c r="K44" s="301"/>
      <c r="L44" s="564" t="str">
        <f t="shared" si="3"/>
        <v/>
      </c>
    </row>
    <row r="45" spans="2:12" x14ac:dyDescent="0.3">
      <c r="B45" s="566" t="s">
        <v>881</v>
      </c>
      <c r="C45" s="180"/>
      <c r="D45" s="301"/>
      <c r="E45" s="301"/>
      <c r="F45" s="564" t="str">
        <f t="shared" si="2"/>
        <v/>
      </c>
      <c r="H45" s="566" t="s">
        <v>899</v>
      </c>
      <c r="I45" s="180"/>
      <c r="J45" s="301"/>
      <c r="K45" s="301"/>
      <c r="L45" s="564" t="str">
        <f t="shared" si="3"/>
        <v/>
      </c>
    </row>
    <row r="46" spans="2:12" x14ac:dyDescent="0.3">
      <c r="B46" s="566" t="s">
        <v>1930</v>
      </c>
      <c r="C46" s="180"/>
      <c r="D46" s="306"/>
      <c r="E46" s="306"/>
      <c r="F46" s="564" t="str">
        <f t="shared" si="2"/>
        <v/>
      </c>
      <c r="H46" s="566" t="s">
        <v>1928</v>
      </c>
      <c r="I46" s="180"/>
      <c r="J46" s="300"/>
      <c r="K46" s="300"/>
      <c r="L46" s="564" t="str">
        <f t="shared" si="3"/>
        <v/>
      </c>
    </row>
    <row r="47" spans="2:12" x14ac:dyDescent="0.3">
      <c r="B47" s="566" t="s">
        <v>1931</v>
      </c>
      <c r="C47" s="180"/>
      <c r="D47" s="300"/>
      <c r="E47" s="300"/>
      <c r="F47" s="564" t="str">
        <f t="shared" si="2"/>
        <v/>
      </c>
      <c r="H47" s="566" t="s">
        <v>1929</v>
      </c>
      <c r="I47" s="180"/>
      <c r="J47" s="302"/>
      <c r="K47" s="302"/>
      <c r="L47" s="564" t="str">
        <f t="shared" si="3"/>
        <v/>
      </c>
    </row>
    <row r="48" spans="2:12" x14ac:dyDescent="0.3">
      <c r="B48" s="423" t="s">
        <v>2036</v>
      </c>
      <c r="F48" s="574">
        <f>IF(SUM(F28:F47)&lt;&gt;0,SUM(F28:F47),0.1)</f>
        <v>0.1</v>
      </c>
      <c r="H48" s="449"/>
      <c r="L48" s="570">
        <f>IF(SUM(L28:L47)&lt;&gt;0,SUM(L28:L47),0.1)</f>
        <v>0.1</v>
      </c>
    </row>
    <row r="50" spans="8:12" x14ac:dyDescent="0.3">
      <c r="I50" s="575"/>
      <c r="J50" s="576"/>
      <c r="K50" s="576"/>
    </row>
    <row r="51" spans="8:12" x14ac:dyDescent="0.3">
      <c r="I51" s="575"/>
      <c r="J51" s="576"/>
      <c r="K51" s="576"/>
    </row>
    <row r="52" spans="8:12" x14ac:dyDescent="0.3">
      <c r="H52" s="575"/>
      <c r="I52" s="504" t="str">
        <f ca="1">' '!$A$307</f>
        <v>Strengths</v>
      </c>
      <c r="J52" s="577">
        <f>F27</f>
        <v>0.1</v>
      </c>
      <c r="K52" s="578"/>
      <c r="L52" s="579"/>
    </row>
    <row r="53" spans="8:12" x14ac:dyDescent="0.3">
      <c r="H53" s="575"/>
      <c r="I53" s="504" t="str">
        <f ca="1">' '!$A$310</f>
        <v>Threats</v>
      </c>
      <c r="J53" s="577">
        <f>L48</f>
        <v>0.1</v>
      </c>
      <c r="K53" s="578"/>
      <c r="L53" s="579"/>
    </row>
    <row r="54" spans="8:12" x14ac:dyDescent="0.3">
      <c r="H54" s="575"/>
      <c r="I54" s="504" t="str">
        <f ca="1">' '!$A$308</f>
        <v>Weaknesses</v>
      </c>
      <c r="J54" s="577">
        <f>L27</f>
        <v>0.1</v>
      </c>
      <c r="K54" s="578"/>
      <c r="L54" s="579"/>
    </row>
    <row r="55" spans="8:12" x14ac:dyDescent="0.3">
      <c r="H55" s="575"/>
      <c r="I55" s="504" t="str">
        <f ca="1">' '!$A$309</f>
        <v>Opportunities</v>
      </c>
      <c r="J55" s="577">
        <f>F48</f>
        <v>0.1</v>
      </c>
      <c r="K55" s="578"/>
      <c r="L55" s="579"/>
    </row>
    <row r="56" spans="8:12" x14ac:dyDescent="0.3">
      <c r="H56" s="575"/>
      <c r="I56" s="500"/>
      <c r="J56" s="578"/>
      <c r="K56" s="578"/>
      <c r="L56" s="579"/>
    </row>
    <row r="57" spans="8:12" x14ac:dyDescent="0.3">
      <c r="I57" s="504"/>
      <c r="J57" s="578"/>
      <c r="K57" s="578"/>
      <c r="L57" s="579"/>
    </row>
    <row r="58" spans="8:12" x14ac:dyDescent="0.3">
      <c r="I58" s="580"/>
    </row>
    <row r="59" spans="8:12" x14ac:dyDescent="0.3">
      <c r="I59" s="580"/>
    </row>
    <row r="60" spans="8:12" x14ac:dyDescent="0.3">
      <c r="I60" s="580"/>
    </row>
    <row r="66" spans="2:2" ht="15.45" customHeight="1" x14ac:dyDescent="0.3"/>
    <row r="70" spans="2:2" ht="6.75" customHeight="1" x14ac:dyDescent="0.3"/>
    <row r="71" spans="2:2" ht="7.5" hidden="1" customHeight="1" x14ac:dyDescent="0.3"/>
    <row r="80" spans="2:2" x14ac:dyDescent="0.3">
      <c r="B80" s="423" t="s">
        <v>2036</v>
      </c>
    </row>
    <row r="82" ht="4.5" customHeight="1" x14ac:dyDescent="0.3"/>
    <row r="84" ht="6.75" customHeight="1" x14ac:dyDescent="0.3"/>
    <row r="85" ht="7.5" hidden="1" customHeight="1" x14ac:dyDescent="0.3"/>
    <row r="96" ht="4.5" customHeight="1" x14ac:dyDescent="0.3"/>
  </sheetData>
  <sheetProtection sheet="1" objects="1" scenarios="1" formatCells="0" formatColumns="0" formatRows="0" insertHyperlinks="0" selectLockedCells="1" sort="0" autoFilter="0"/>
  <sortState xmlns:xlrd2="http://schemas.microsoft.com/office/spreadsheetml/2017/richdata2" ref="C7:F26">
    <sortCondition ref="F7:F26"/>
  </sortState>
  <mergeCells count="6">
    <mergeCell ref="L3:L6"/>
    <mergeCell ref="D3:D6"/>
    <mergeCell ref="E3:E6"/>
    <mergeCell ref="J3:J6"/>
    <mergeCell ref="K3:K6"/>
    <mergeCell ref="F3:F6"/>
  </mergeCells>
  <conditionalFormatting sqref="K7:K8 K10:K26">
    <cfRule type="expression" dxfId="156" priority="13354">
      <formula>MOD(ROW(XFB1048562),2)=0</formula>
    </cfRule>
    <cfRule type="expression" dxfId="155" priority="13355">
      <formula>MOD(ROW(XFB1048561),2)=0</formula>
    </cfRule>
  </conditionalFormatting>
  <conditionalFormatting sqref="E7">
    <cfRule type="expression" dxfId="154" priority="13362">
      <formula>MOD(ROW(#REF!),2)=0</formula>
    </cfRule>
    <cfRule type="expression" dxfId="153" priority="13363">
      <formula>MOD(ROW(#REF!),2)=0</formula>
    </cfRule>
  </conditionalFormatting>
  <conditionalFormatting sqref="E7">
    <cfRule type="expression" dxfId="152" priority="13366">
      <formula>MOD(ROW(C1048562),2)=0</formula>
    </cfRule>
    <cfRule type="expression" dxfId="151" priority="13367">
      <formula>MOD(ROW(C1048561),2)=0</formula>
    </cfRule>
  </conditionalFormatting>
  <conditionalFormatting sqref="H7:J8 H10:J26">
    <cfRule type="expression" dxfId="150" priority="13370">
      <formula>MOD(ROW(XEX1048562),2)=0</formula>
    </cfRule>
    <cfRule type="expression" dxfId="149" priority="13371">
      <formula>MOD(ROW(XEX1048561),2)=0</formula>
    </cfRule>
  </conditionalFormatting>
  <conditionalFormatting sqref="L7:L26">
    <cfRule type="dataBar" priority="114">
      <dataBar>
        <cfvo type="num" val="0"/>
        <cfvo type="num" val="5"/>
        <color theme="9" tint="-0.249977111117893"/>
      </dataBar>
      <extLst>
        <ext xmlns:x14="http://schemas.microsoft.com/office/spreadsheetml/2009/9/main" uri="{B025F937-C7B1-47D3-B67F-A62EFF666E3E}">
          <x14:id>{36E92BF4-CC28-4D69-ABEF-086D216A578F}</x14:id>
        </ext>
      </extLst>
    </cfRule>
  </conditionalFormatting>
  <conditionalFormatting sqref="L7:L26">
    <cfRule type="expression" dxfId="148" priority="115">
      <formula>MOD(ROW(XFC1048562),2)=0</formula>
    </cfRule>
    <cfRule type="expression" dxfId="147" priority="116">
      <formula>MOD(ROW(XFC1048561),2)=0</formula>
    </cfRule>
  </conditionalFormatting>
  <conditionalFormatting sqref="F7:F26">
    <cfRule type="dataBar" priority="107">
      <dataBar>
        <cfvo type="num" val="0"/>
        <cfvo type="num" val="5"/>
        <color theme="4" tint="-0.249977111117893"/>
      </dataBar>
      <extLst>
        <ext xmlns:x14="http://schemas.microsoft.com/office/spreadsheetml/2009/9/main" uri="{B025F937-C7B1-47D3-B67F-A62EFF666E3E}">
          <x14:id>{585DE046-0FAD-469C-86B5-7CE4B5CE30AC}</x14:id>
        </ext>
      </extLst>
    </cfRule>
  </conditionalFormatting>
  <conditionalFormatting sqref="F7:F26">
    <cfRule type="expression" dxfId="146" priority="110">
      <formula>MOD(ROW(#REF!),2)=0</formula>
    </cfRule>
    <cfRule type="expression" dxfId="145" priority="111">
      <formula>MOD(ROW(#REF!),2)=0</formula>
    </cfRule>
  </conditionalFormatting>
  <conditionalFormatting sqref="F7:F26">
    <cfRule type="expression" dxfId="144" priority="112">
      <formula>MOD(ROW(D1048562),2)=0</formula>
    </cfRule>
    <cfRule type="expression" dxfId="143" priority="113">
      <formula>MOD(ROW(D1048561),2)=0</formula>
    </cfRule>
  </conditionalFormatting>
  <conditionalFormatting sqref="F28:F47">
    <cfRule type="dataBar" priority="87">
      <dataBar>
        <cfvo type="num" val="0"/>
        <cfvo type="num" val="5"/>
        <color theme="5"/>
      </dataBar>
      <extLst>
        <ext xmlns:x14="http://schemas.microsoft.com/office/spreadsheetml/2009/9/main" uri="{B025F937-C7B1-47D3-B67F-A62EFF666E3E}">
          <x14:id>{B3FB1067-5589-4205-86F3-A72D1AB13553}</x14:id>
        </ext>
      </extLst>
    </cfRule>
  </conditionalFormatting>
  <conditionalFormatting sqref="B7:C8 B10:B24 C10:C26 E7:F7 F8:F26">
    <cfRule type="expression" dxfId="142" priority="147">
      <formula>MOD(ROW(A1048562),2)=0</formula>
    </cfRule>
    <cfRule type="expression" dxfId="141" priority="148">
      <formula>MOD(ROW(A1048561),2)=0</formula>
    </cfRule>
  </conditionalFormatting>
  <conditionalFormatting sqref="L28:L47">
    <cfRule type="dataBar" priority="72">
      <dataBar>
        <cfvo type="num" val="0"/>
        <cfvo type="num" val="5"/>
        <color theme="7" tint="-0.249977111117893"/>
      </dataBar>
      <extLst>
        <ext xmlns:x14="http://schemas.microsoft.com/office/spreadsheetml/2009/9/main" uri="{B025F937-C7B1-47D3-B67F-A62EFF666E3E}">
          <x14:id>{2B8D07B2-7BAB-4E29-8810-1BCB9318F1BE}</x14:id>
        </ext>
      </extLst>
    </cfRule>
  </conditionalFormatting>
  <conditionalFormatting sqref="H28:L47">
    <cfRule type="expression" dxfId="140" priority="13342">
      <formula>MOD(ROW(XEY1048561),2)=0</formula>
    </cfRule>
    <cfRule type="expression" dxfId="139" priority="13343">
      <formula>MOD(ROW(XEY1048560),2)=0</formula>
    </cfRule>
  </conditionalFormatting>
  <conditionalFormatting sqref="B28:F47">
    <cfRule type="expression" dxfId="138" priority="13372">
      <formula>MOD(ROW(A1),2)=0</formula>
    </cfRule>
    <cfRule type="expression" dxfId="137" priority="13373">
      <formula>MOD(ROW(A2),2)=0</formula>
    </cfRule>
  </conditionalFormatting>
  <conditionalFormatting sqref="B25:B26">
    <cfRule type="expression" dxfId="136" priority="62">
      <formula>MOD(ROW(A4),2)=0</formula>
    </cfRule>
    <cfRule type="expression" dxfId="135" priority="63">
      <formula>MOD(ROW(A3),2)=0</formula>
    </cfRule>
  </conditionalFormatting>
  <conditionalFormatting sqref="D7">
    <cfRule type="expression" dxfId="134" priority="47">
      <formula>MOD(ROW(#REF!),2)=0</formula>
    </cfRule>
    <cfRule type="expression" dxfId="133" priority="48">
      <formula>MOD(ROW(#REF!),2)=0</formula>
    </cfRule>
  </conditionalFormatting>
  <conditionalFormatting sqref="D7">
    <cfRule type="expression" dxfId="132" priority="49">
      <formula>MOD(ROW(B1048562),2)=0</formula>
    </cfRule>
    <cfRule type="expression" dxfId="131" priority="50">
      <formula>MOD(ROW(B1048561),2)=0</formula>
    </cfRule>
  </conditionalFormatting>
  <conditionalFormatting sqref="D7">
    <cfRule type="expression" dxfId="130" priority="45">
      <formula>MOD(ROW(C1048562),2)=0</formula>
    </cfRule>
    <cfRule type="expression" dxfId="129" priority="46">
      <formula>MOD(ROW(C1048561),2)=0</formula>
    </cfRule>
  </conditionalFormatting>
  <conditionalFormatting sqref="K9">
    <cfRule type="expression" dxfId="128" priority="25">
      <formula>MOD(ROW(XFB1048564),2)=0</formula>
    </cfRule>
    <cfRule type="expression" dxfId="127" priority="26">
      <formula>MOD(ROW(XFB1048563),2)=0</formula>
    </cfRule>
  </conditionalFormatting>
  <conditionalFormatting sqref="H9:J9">
    <cfRule type="expression" dxfId="126" priority="31">
      <formula>MOD(ROW(XEX1048564),2)=0</formula>
    </cfRule>
    <cfRule type="expression" dxfId="125" priority="32">
      <formula>MOD(ROW(XEX1048563),2)=0</formula>
    </cfRule>
  </conditionalFormatting>
  <conditionalFormatting sqref="B9:C9">
    <cfRule type="expression" dxfId="124" priority="23">
      <formula>MOD(ROW(A1048564),2)=0</formula>
    </cfRule>
    <cfRule type="expression" dxfId="123" priority="24">
      <formula>MOD(ROW(A1048563),2)=0</formula>
    </cfRule>
  </conditionalFormatting>
  <conditionalFormatting sqref="E8:E26">
    <cfRule type="expression" dxfId="122" priority="9">
      <formula>MOD(ROW(#REF!),2)=0</formula>
    </cfRule>
    <cfRule type="expression" dxfId="121" priority="10">
      <formula>MOD(ROW(#REF!),2)=0</formula>
    </cfRule>
  </conditionalFormatting>
  <conditionalFormatting sqref="E8:E26">
    <cfRule type="expression" dxfId="120" priority="11">
      <formula>MOD(ROW(C1048563),2)=0</formula>
    </cfRule>
    <cfRule type="expression" dxfId="119" priority="12">
      <formula>MOD(ROW(C1048562),2)=0</formula>
    </cfRule>
  </conditionalFormatting>
  <conditionalFormatting sqref="E8:E26">
    <cfRule type="expression" dxfId="118" priority="7">
      <formula>MOD(ROW(D1048563),2)=0</formula>
    </cfRule>
    <cfRule type="expression" dxfId="117" priority="8">
      <formula>MOD(ROW(D1048562),2)=0</formula>
    </cfRule>
  </conditionalFormatting>
  <conditionalFormatting sqref="D8:D26">
    <cfRule type="expression" dxfId="116" priority="3">
      <formula>MOD(ROW(#REF!),2)=0</formula>
    </cfRule>
    <cfRule type="expression" dxfId="115" priority="4">
      <formula>MOD(ROW(#REF!),2)=0</formula>
    </cfRule>
  </conditionalFormatting>
  <conditionalFormatting sqref="D8:D26">
    <cfRule type="expression" dxfId="114" priority="5">
      <formula>MOD(ROW(B1048563),2)=0</formula>
    </cfRule>
    <cfRule type="expression" dxfId="113" priority="6">
      <formula>MOD(ROW(B1048562),2)=0</formula>
    </cfRule>
  </conditionalFormatting>
  <conditionalFormatting sqref="D8:D26">
    <cfRule type="expression" dxfId="112" priority="1">
      <formula>MOD(ROW(C1048563),2)=0</formula>
    </cfRule>
    <cfRule type="expression" dxfId="111" priority="2">
      <formula>MOD(ROW(C1048562),2)=0</formula>
    </cfRule>
  </conditionalFormatting>
  <dataValidations count="2">
    <dataValidation type="list" allowBlank="1" showInputMessage="1" showErrorMessage="1" sqref="J48" xr:uid="{00000000-0002-0000-0900-000000000000}">
      <formula1>"-5,-4,-3,-2,-1,0,1,2,3,4,5"</formula1>
    </dataValidation>
    <dataValidation type="list" allowBlank="1" showInputMessage="1" showErrorMessage="1" errorTitle="Number from 1 - 5" sqref="D7:E26 D28:E47 J28:K47 J7:K26" xr:uid="{00000000-0002-0000-0900-000001000000}">
      <formula1>"1,2,3,4,5"</formula1>
    </dataValidation>
  </dataValidations>
  <printOptions horizontalCentered="1"/>
  <pageMargins left="0.23622047244094491" right="0.23622047244094491" top="0.35433070866141736" bottom="0.15748031496062992" header="0.11811023622047245" footer="0.11811023622047245"/>
  <pageSetup paperSize="8" scale="95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E92BF4-CC28-4D69-ABEF-086D216A578F}">
            <x14:dataBar minLength="0" maxLength="100" gradient="0">
              <x14:cfvo type="num">
                <xm:f>0</xm:f>
              </x14:cfvo>
              <x14:cfvo type="num">
                <xm:f>5</xm:f>
              </x14:cfvo>
              <x14:negativeFillColor rgb="FFFF0000"/>
              <x14:axisColor rgb="FF000000"/>
            </x14:dataBar>
          </x14:cfRule>
          <xm:sqref>L7:L26</xm:sqref>
        </x14:conditionalFormatting>
        <x14:conditionalFormatting xmlns:xm="http://schemas.microsoft.com/office/excel/2006/main">
          <x14:cfRule type="dataBar" id="{585DE046-0FAD-469C-86B5-7CE4B5CE30AC}">
            <x14:dataBar minLength="0" maxLength="100" gradient="0">
              <x14:cfvo type="num">
                <xm:f>0</xm:f>
              </x14:cfvo>
              <x14:cfvo type="num">
                <xm:f>5</xm:f>
              </x14:cfvo>
              <x14:negativeFillColor rgb="FFFF0000"/>
              <x14:axisColor rgb="FF000000"/>
            </x14:dataBar>
          </x14:cfRule>
          <xm:sqref>F7:F26</xm:sqref>
        </x14:conditionalFormatting>
        <x14:conditionalFormatting xmlns:xm="http://schemas.microsoft.com/office/excel/2006/main">
          <x14:cfRule type="dataBar" id="{B3FB1067-5589-4205-86F3-A72D1AB13553}">
            <x14:dataBar minLength="0" maxLength="100" gradient="0">
              <x14:cfvo type="num">
                <xm:f>0</xm:f>
              </x14:cfvo>
              <x14:cfvo type="num">
                <xm:f>5</xm:f>
              </x14:cfvo>
              <x14:negativeFillColor rgb="FFFF0000"/>
              <x14:axisColor rgb="FF000000"/>
            </x14:dataBar>
          </x14:cfRule>
          <xm:sqref>F28:F47</xm:sqref>
        </x14:conditionalFormatting>
        <x14:conditionalFormatting xmlns:xm="http://schemas.microsoft.com/office/excel/2006/main">
          <x14:cfRule type="dataBar" id="{2B8D07B2-7BAB-4E29-8810-1BCB9318F1BE}">
            <x14:dataBar minLength="0" maxLength="100" gradient="0">
              <x14:cfvo type="num">
                <xm:f>0</xm:f>
              </x14:cfvo>
              <x14:cfvo type="num">
                <xm:f>5</xm:f>
              </x14:cfvo>
              <x14:negativeFillColor rgb="FFFF0000"/>
              <x14:axisColor rgb="FF000000"/>
            </x14:dataBar>
          </x14:cfRule>
          <xm:sqref>L28:L47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54">
    <tabColor theme="4" tint="0.59999389629810485"/>
    <pageSetUpPr fitToPage="1"/>
  </sheetPr>
  <dimension ref="A1:M100"/>
  <sheetViews>
    <sheetView showGridLines="0" zoomScaleNormal="100" workbookViewId="0">
      <pane ySplit="4" topLeftCell="A5" activePane="bottomLeft" state="frozen"/>
      <selection activeCell="T12" sqref="T12"/>
      <selection pane="bottomLeft" activeCell="B6" sqref="B6"/>
    </sheetView>
  </sheetViews>
  <sheetFormatPr baseColWidth="10" defaultColWidth="12.5546875" defaultRowHeight="14.4" x14ac:dyDescent="0.3"/>
  <cols>
    <col min="1" max="1" width="9.5546875" style="18" customWidth="1"/>
    <col min="2" max="2" width="4.5546875" style="435" customWidth="1"/>
    <col min="3" max="3" width="29" style="435" customWidth="1"/>
    <col min="4" max="4" width="10.6640625" style="435" customWidth="1"/>
    <col min="5" max="5" width="11" style="435" customWidth="1"/>
    <col min="6" max="6" width="9.44140625" style="435" customWidth="1"/>
    <col min="7" max="7" width="51.109375" style="435" customWidth="1"/>
    <col min="8" max="8" width="7.44140625" style="435" customWidth="1"/>
    <col min="9" max="9" width="36.33203125" style="435" customWidth="1"/>
    <col min="10" max="10" width="0.109375" style="545" customWidth="1"/>
    <col min="11" max="11" width="7" style="435" customWidth="1"/>
    <col min="12" max="20" width="4" style="435" customWidth="1"/>
    <col min="21" max="16384" width="12.5546875" style="435"/>
  </cols>
  <sheetData>
    <row r="1" spans="1:13" s="433" customFormat="1" ht="42" customHeight="1" x14ac:dyDescent="0.3">
      <c r="A1" s="414"/>
      <c r="B1" s="430" t="str">
        <f ca="1">' '!A378</f>
        <v xml:space="preserve"> C L I E N T   S E G M E N T A T I O N</v>
      </c>
      <c r="C1" s="430"/>
      <c r="D1" s="430"/>
      <c r="E1" s="430"/>
      <c r="F1" s="430"/>
      <c r="G1" s="430"/>
      <c r="H1" s="430"/>
      <c r="I1" s="431"/>
      <c r="J1" s="581"/>
      <c r="L1" s="538"/>
    </row>
    <row r="2" spans="1:13" s="421" customFormat="1" ht="15.6" x14ac:dyDescent="0.3">
      <c r="A2" s="18"/>
      <c r="B2" s="455"/>
      <c r="J2" s="582"/>
    </row>
    <row r="3" spans="1:13" x14ac:dyDescent="0.3">
      <c r="A3" s="418"/>
    </row>
    <row r="4" spans="1:13" ht="33.75" customHeight="1" x14ac:dyDescent="0.3">
      <c r="B4" s="539" t="str">
        <f ca="1">' '!A66</f>
        <v>No.</v>
      </c>
      <c r="C4" s="540" t="str">
        <f ca="1">' '!A385</f>
        <v>Customer</v>
      </c>
      <c r="D4" s="540" t="str">
        <f ca="1">' '!A386</f>
        <v>Loyalty</v>
      </c>
      <c r="E4" s="514" t="str">
        <f ca="1">' '!A387</f>
        <v>Profitability</v>
      </c>
      <c r="F4" s="540" t="str">
        <f ca="1">' '!A388</f>
        <v xml:space="preserve">Customer ABC </v>
      </c>
      <c r="G4" s="540" t="str">
        <f ca="1">' '!A390</f>
        <v>Possible measures</v>
      </c>
      <c r="H4" s="540" t="str">
        <f ca="1">' '!A73</f>
        <v>Status</v>
      </c>
      <c r="I4" s="583" t="str">
        <f ca="1">' '!A129</f>
        <v>Remarks</v>
      </c>
      <c r="M4" s="421"/>
    </row>
    <row r="5" spans="1:13" ht="10.5" customHeight="1" x14ac:dyDescent="0.3">
      <c r="A5" s="105"/>
      <c r="B5" s="542"/>
      <c r="C5" s="543"/>
      <c r="D5" s="543"/>
      <c r="E5" s="543"/>
      <c r="F5" s="543"/>
      <c r="G5" s="543"/>
      <c r="H5" s="543"/>
      <c r="I5" s="584"/>
    </row>
    <row r="6" spans="1:13" ht="23.4" x14ac:dyDescent="0.3">
      <c r="B6" s="162" t="s">
        <v>618</v>
      </c>
      <c r="C6" s="33" t="s">
        <v>916</v>
      </c>
      <c r="D6" s="163">
        <v>8</v>
      </c>
      <c r="E6" s="164">
        <v>10</v>
      </c>
      <c r="F6" s="164" t="s">
        <v>1827</v>
      </c>
      <c r="G6" s="33"/>
      <c r="H6" s="165">
        <v>2</v>
      </c>
      <c r="I6" s="585" t="str">
        <f ca="1">' '!A391</f>
        <v>How shall the customer be reached?</v>
      </c>
      <c r="J6" s="545">
        <f>IF(F6="A",3,
IF(F6="B",2,1))</f>
        <v>3</v>
      </c>
      <c r="M6" s="421"/>
    </row>
    <row r="7" spans="1:13" ht="23.4" x14ac:dyDescent="0.3">
      <c r="B7" s="166" t="s">
        <v>619</v>
      </c>
      <c r="C7" s="33" t="s">
        <v>917</v>
      </c>
      <c r="D7" s="163">
        <v>3</v>
      </c>
      <c r="E7" s="164">
        <v>4</v>
      </c>
      <c r="F7" s="164" t="s">
        <v>1827</v>
      </c>
      <c r="G7" s="33"/>
      <c r="H7" s="165">
        <v>3</v>
      </c>
      <c r="I7" s="586" t="str">
        <f ca="1">' '!A392</f>
        <v>Distribution channels</v>
      </c>
      <c r="J7" s="545">
        <f t="shared" ref="J7:J25" si="0">IF(F7="A",3,
IF(F7="B",2,1))</f>
        <v>3</v>
      </c>
      <c r="M7" s="421"/>
    </row>
    <row r="8" spans="1:13" ht="23.4" x14ac:dyDescent="0.3">
      <c r="B8" s="167" t="s">
        <v>620</v>
      </c>
      <c r="C8" s="37"/>
      <c r="D8" s="168"/>
      <c r="E8" s="169"/>
      <c r="F8" s="164"/>
      <c r="G8" s="37"/>
      <c r="H8" s="170"/>
      <c r="I8" s="171"/>
      <c r="J8" s="545">
        <f t="shared" si="0"/>
        <v>1</v>
      </c>
      <c r="M8" s="421"/>
    </row>
    <row r="9" spans="1:13" ht="23.4" x14ac:dyDescent="0.3">
      <c r="B9" s="166" t="s">
        <v>621</v>
      </c>
      <c r="C9" s="37"/>
      <c r="D9" s="168"/>
      <c r="E9" s="169"/>
      <c r="F9" s="164"/>
      <c r="G9" s="41"/>
      <c r="H9" s="172"/>
      <c r="I9" s="173"/>
      <c r="J9" s="545">
        <f t="shared" si="0"/>
        <v>1</v>
      </c>
      <c r="M9" s="421"/>
    </row>
    <row r="10" spans="1:13" ht="23.4" x14ac:dyDescent="0.3">
      <c r="B10" s="167" t="s">
        <v>622</v>
      </c>
      <c r="C10" s="37"/>
      <c r="D10" s="168"/>
      <c r="E10" s="169"/>
      <c r="F10" s="164"/>
      <c r="G10" s="37"/>
      <c r="H10" s="170"/>
      <c r="I10" s="171"/>
      <c r="J10" s="545">
        <f t="shared" si="0"/>
        <v>1</v>
      </c>
      <c r="M10" s="421"/>
    </row>
    <row r="11" spans="1:13" ht="23.4" x14ac:dyDescent="0.3">
      <c r="B11" s="166" t="s">
        <v>623</v>
      </c>
      <c r="C11" s="37"/>
      <c r="D11" s="168"/>
      <c r="E11" s="169"/>
      <c r="F11" s="164"/>
      <c r="G11" s="41"/>
      <c r="H11" s="172"/>
      <c r="I11" s="173"/>
      <c r="J11" s="545">
        <f t="shared" si="0"/>
        <v>1</v>
      </c>
      <c r="M11" s="421"/>
    </row>
    <row r="12" spans="1:13" ht="23.4" x14ac:dyDescent="0.3">
      <c r="B12" s="167" t="s">
        <v>624</v>
      </c>
      <c r="C12" s="37"/>
      <c r="D12" s="168"/>
      <c r="E12" s="169"/>
      <c r="F12" s="164"/>
      <c r="G12" s="37"/>
      <c r="H12" s="170"/>
      <c r="I12" s="171"/>
      <c r="J12" s="545">
        <f t="shared" si="0"/>
        <v>1</v>
      </c>
      <c r="M12" s="421"/>
    </row>
    <row r="13" spans="1:13" ht="23.4" x14ac:dyDescent="0.3">
      <c r="B13" s="166" t="s">
        <v>625</v>
      </c>
      <c r="C13" s="37"/>
      <c r="D13" s="168"/>
      <c r="E13" s="169"/>
      <c r="F13" s="164"/>
      <c r="G13" s="41"/>
      <c r="H13" s="172"/>
      <c r="I13" s="173"/>
      <c r="J13" s="545">
        <f t="shared" si="0"/>
        <v>1</v>
      </c>
      <c r="M13" s="421"/>
    </row>
    <row r="14" spans="1:13" ht="23.4" x14ac:dyDescent="0.3">
      <c r="B14" s="167" t="s">
        <v>626</v>
      </c>
      <c r="C14" s="37"/>
      <c r="D14" s="168"/>
      <c r="E14" s="169"/>
      <c r="F14" s="164"/>
      <c r="G14" s="37"/>
      <c r="H14" s="170"/>
      <c r="I14" s="171"/>
      <c r="J14" s="545">
        <f t="shared" si="0"/>
        <v>1</v>
      </c>
      <c r="M14" s="421"/>
    </row>
    <row r="15" spans="1:13" ht="23.4" x14ac:dyDescent="0.3">
      <c r="B15" s="166" t="s">
        <v>627</v>
      </c>
      <c r="C15" s="37"/>
      <c r="D15" s="168"/>
      <c r="E15" s="169"/>
      <c r="F15" s="164"/>
      <c r="G15" s="37"/>
      <c r="H15" s="172"/>
      <c r="I15" s="171"/>
      <c r="J15" s="545">
        <f t="shared" si="0"/>
        <v>1</v>
      </c>
      <c r="M15" s="421"/>
    </row>
    <row r="16" spans="1:13" ht="23.4" x14ac:dyDescent="0.3">
      <c r="B16" s="167" t="s">
        <v>628</v>
      </c>
      <c r="C16" s="37"/>
      <c r="D16" s="168"/>
      <c r="E16" s="169"/>
      <c r="F16" s="164"/>
      <c r="G16" s="37"/>
      <c r="H16" s="170"/>
      <c r="I16" s="171"/>
      <c r="J16" s="545">
        <f t="shared" si="0"/>
        <v>1</v>
      </c>
      <c r="M16" s="421"/>
    </row>
    <row r="17" spans="2:10" ht="23.4" x14ac:dyDescent="0.3">
      <c r="B17" s="166" t="s">
        <v>629</v>
      </c>
      <c r="C17" s="37"/>
      <c r="D17" s="168"/>
      <c r="E17" s="169"/>
      <c r="F17" s="164"/>
      <c r="G17" s="37"/>
      <c r="H17" s="172"/>
      <c r="I17" s="171"/>
      <c r="J17" s="545">
        <f t="shared" si="0"/>
        <v>1</v>
      </c>
    </row>
    <row r="18" spans="2:10" ht="23.4" x14ac:dyDescent="0.3">
      <c r="B18" s="167" t="s">
        <v>630</v>
      </c>
      <c r="C18" s="37"/>
      <c r="D18" s="168"/>
      <c r="E18" s="169"/>
      <c r="F18" s="164"/>
      <c r="G18" s="37"/>
      <c r="H18" s="170"/>
      <c r="I18" s="171"/>
      <c r="J18" s="545">
        <f t="shared" si="0"/>
        <v>1</v>
      </c>
    </row>
    <row r="19" spans="2:10" ht="23.4" x14ac:dyDescent="0.3">
      <c r="B19" s="166" t="s">
        <v>631</v>
      </c>
      <c r="C19" s="37"/>
      <c r="D19" s="168"/>
      <c r="E19" s="169"/>
      <c r="F19" s="164"/>
      <c r="G19" s="37"/>
      <c r="H19" s="172"/>
      <c r="I19" s="171"/>
      <c r="J19" s="545">
        <f t="shared" si="0"/>
        <v>1</v>
      </c>
    </row>
    <row r="20" spans="2:10" ht="23.4" x14ac:dyDescent="0.3">
      <c r="B20" s="166" t="s">
        <v>632</v>
      </c>
      <c r="C20" s="37"/>
      <c r="D20" s="168"/>
      <c r="E20" s="169"/>
      <c r="F20" s="164"/>
      <c r="G20" s="37"/>
      <c r="H20" s="170"/>
      <c r="I20" s="171"/>
      <c r="J20" s="545">
        <f t="shared" si="0"/>
        <v>1</v>
      </c>
    </row>
    <row r="21" spans="2:10" ht="23.4" x14ac:dyDescent="0.3">
      <c r="B21" s="166" t="s">
        <v>633</v>
      </c>
      <c r="C21" s="37"/>
      <c r="D21" s="168"/>
      <c r="E21" s="169"/>
      <c r="F21" s="164"/>
      <c r="G21" s="37"/>
      <c r="H21" s="170"/>
      <c r="I21" s="171"/>
      <c r="J21" s="545">
        <f t="shared" si="0"/>
        <v>1</v>
      </c>
    </row>
    <row r="22" spans="2:10" ht="23.4" x14ac:dyDescent="0.3">
      <c r="B22" s="166" t="s">
        <v>634</v>
      </c>
      <c r="C22" s="37"/>
      <c r="D22" s="168"/>
      <c r="E22" s="169"/>
      <c r="F22" s="164"/>
      <c r="G22" s="37"/>
      <c r="H22" s="172"/>
      <c r="I22" s="171"/>
      <c r="J22" s="545">
        <f t="shared" si="0"/>
        <v>1</v>
      </c>
    </row>
    <row r="23" spans="2:10" ht="23.4" x14ac:dyDescent="0.3">
      <c r="B23" s="166" t="s">
        <v>635</v>
      </c>
      <c r="C23" s="37"/>
      <c r="D23" s="168"/>
      <c r="E23" s="169"/>
      <c r="F23" s="164"/>
      <c r="G23" s="37"/>
      <c r="H23" s="170"/>
      <c r="I23" s="171"/>
      <c r="J23" s="545">
        <f t="shared" si="0"/>
        <v>1</v>
      </c>
    </row>
    <row r="24" spans="2:10" ht="23.4" x14ac:dyDescent="0.3">
      <c r="B24" s="166" t="s">
        <v>636</v>
      </c>
      <c r="C24" s="37"/>
      <c r="D24" s="168"/>
      <c r="E24" s="169"/>
      <c r="F24" s="164"/>
      <c r="G24" s="37"/>
      <c r="H24" s="172"/>
      <c r="I24" s="171"/>
      <c r="J24" s="545">
        <f t="shared" si="0"/>
        <v>1</v>
      </c>
    </row>
    <row r="25" spans="2:10" ht="23.4" x14ac:dyDescent="0.3">
      <c r="B25" s="174" t="s">
        <v>637</v>
      </c>
      <c r="C25" s="37"/>
      <c r="D25" s="175"/>
      <c r="E25" s="176"/>
      <c r="F25" s="164"/>
      <c r="G25" s="49"/>
      <c r="H25" s="177"/>
      <c r="I25" s="178"/>
      <c r="J25" s="545">
        <f t="shared" si="0"/>
        <v>1</v>
      </c>
    </row>
    <row r="26" spans="2:10" x14ac:dyDescent="0.3">
      <c r="C26" s="587" t="s">
        <v>569</v>
      </c>
    </row>
    <row r="30" spans="2:10" ht="18" x14ac:dyDescent="0.35">
      <c r="I30" s="588" t="str">
        <f>IF(C6&lt;&gt;"",(CONCATENATE(B6,"    ",C6)),"")</f>
        <v>C1    Client 1</v>
      </c>
    </row>
    <row r="31" spans="2:10" ht="18" x14ac:dyDescent="0.35">
      <c r="I31" s="588" t="str">
        <f t="shared" ref="I31:I49" si="1">IF(C7&lt;&gt;"",(CONCATENATE(B7,"    ",C7)),"")</f>
        <v>C2    Client 2</v>
      </c>
    </row>
    <row r="32" spans="2:10" ht="18" x14ac:dyDescent="0.35">
      <c r="I32" s="588" t="str">
        <f t="shared" si="1"/>
        <v/>
      </c>
    </row>
    <row r="33" spans="9:9" ht="18" x14ac:dyDescent="0.35">
      <c r="I33" s="588" t="str">
        <f t="shared" si="1"/>
        <v/>
      </c>
    </row>
    <row r="34" spans="9:9" ht="18" x14ac:dyDescent="0.35">
      <c r="I34" s="588" t="str">
        <f t="shared" si="1"/>
        <v/>
      </c>
    </row>
    <row r="35" spans="9:9" ht="18" x14ac:dyDescent="0.35">
      <c r="I35" s="588" t="str">
        <f t="shared" si="1"/>
        <v/>
      </c>
    </row>
    <row r="36" spans="9:9" ht="18" x14ac:dyDescent="0.35">
      <c r="I36" s="588" t="str">
        <f t="shared" si="1"/>
        <v/>
      </c>
    </row>
    <row r="37" spans="9:9" ht="18" x14ac:dyDescent="0.35">
      <c r="I37" s="588" t="str">
        <f t="shared" si="1"/>
        <v/>
      </c>
    </row>
    <row r="38" spans="9:9" ht="18" x14ac:dyDescent="0.35">
      <c r="I38" s="588" t="str">
        <f t="shared" si="1"/>
        <v/>
      </c>
    </row>
    <row r="39" spans="9:9" ht="18" x14ac:dyDescent="0.35">
      <c r="I39" s="588" t="str">
        <f t="shared" si="1"/>
        <v/>
      </c>
    </row>
    <row r="40" spans="9:9" ht="18" x14ac:dyDescent="0.35">
      <c r="I40" s="588" t="str">
        <f t="shared" si="1"/>
        <v/>
      </c>
    </row>
    <row r="41" spans="9:9" ht="18" x14ac:dyDescent="0.35">
      <c r="I41" s="588" t="str">
        <f t="shared" si="1"/>
        <v/>
      </c>
    </row>
    <row r="42" spans="9:9" ht="18" x14ac:dyDescent="0.35">
      <c r="I42" s="588" t="str">
        <f t="shared" si="1"/>
        <v/>
      </c>
    </row>
    <row r="43" spans="9:9" ht="18" x14ac:dyDescent="0.35">
      <c r="I43" s="588" t="str">
        <f t="shared" si="1"/>
        <v/>
      </c>
    </row>
    <row r="44" spans="9:9" ht="18" x14ac:dyDescent="0.35">
      <c r="I44" s="588" t="str">
        <f t="shared" si="1"/>
        <v/>
      </c>
    </row>
    <row r="45" spans="9:9" ht="18" x14ac:dyDescent="0.35">
      <c r="I45" s="588" t="str">
        <f t="shared" si="1"/>
        <v/>
      </c>
    </row>
    <row r="46" spans="9:9" ht="18" x14ac:dyDescent="0.35">
      <c r="I46" s="588" t="str">
        <f t="shared" si="1"/>
        <v/>
      </c>
    </row>
    <row r="47" spans="9:9" ht="18" x14ac:dyDescent="0.35">
      <c r="I47" s="588" t="str">
        <f t="shared" si="1"/>
        <v/>
      </c>
    </row>
    <row r="48" spans="9:9" ht="18" x14ac:dyDescent="0.35">
      <c r="I48" s="588" t="str">
        <f t="shared" si="1"/>
        <v/>
      </c>
    </row>
    <row r="49" spans="2:9" ht="18" x14ac:dyDescent="0.35">
      <c r="I49" s="588" t="str">
        <f t="shared" si="1"/>
        <v/>
      </c>
    </row>
    <row r="59" spans="2:9" x14ac:dyDescent="0.3">
      <c r="B59" s="423" t="s">
        <v>2036</v>
      </c>
    </row>
    <row r="61" spans="2:9" ht="2.25" customHeight="1" x14ac:dyDescent="0.3"/>
    <row r="62" spans="2:9" ht="2.25" customHeight="1" x14ac:dyDescent="0.3"/>
    <row r="63" spans="2:9" ht="2.25" customHeight="1" x14ac:dyDescent="0.3"/>
    <row r="64" spans="2:9" ht="2.25" customHeight="1" x14ac:dyDescent="0.3"/>
    <row r="65" spans="3:6" ht="0.9" customHeight="1" x14ac:dyDescent="0.3"/>
    <row r="66" spans="3:6" x14ac:dyDescent="0.3">
      <c r="C66" s="508"/>
    </row>
    <row r="75" spans="3:6" ht="15.6" x14ac:dyDescent="0.3">
      <c r="F75" s="452"/>
    </row>
    <row r="81" spans="4:4" x14ac:dyDescent="0.3">
      <c r="D81" s="445"/>
    </row>
    <row r="82" spans="4:4" x14ac:dyDescent="0.3">
      <c r="D82" s="421"/>
    </row>
    <row r="83" spans="4:4" x14ac:dyDescent="0.3">
      <c r="D83" s="421"/>
    </row>
    <row r="84" spans="4:4" x14ac:dyDescent="0.3">
      <c r="D84" s="421"/>
    </row>
    <row r="85" spans="4:4" x14ac:dyDescent="0.3">
      <c r="D85" s="421"/>
    </row>
    <row r="86" spans="4:4" x14ac:dyDescent="0.3">
      <c r="D86" s="421"/>
    </row>
    <row r="87" spans="4:4" x14ac:dyDescent="0.3">
      <c r="D87" s="421"/>
    </row>
    <row r="88" spans="4:4" x14ac:dyDescent="0.3">
      <c r="D88" s="421"/>
    </row>
    <row r="89" spans="4:4" x14ac:dyDescent="0.3">
      <c r="D89" s="421"/>
    </row>
    <row r="90" spans="4:4" x14ac:dyDescent="0.3">
      <c r="D90" s="421"/>
    </row>
    <row r="91" spans="4:4" x14ac:dyDescent="0.3">
      <c r="D91" s="421"/>
    </row>
    <row r="92" spans="4:4" x14ac:dyDescent="0.3">
      <c r="D92" s="421"/>
    </row>
    <row r="93" spans="4:4" x14ac:dyDescent="0.3">
      <c r="D93" s="421"/>
    </row>
    <row r="94" spans="4:4" x14ac:dyDescent="0.3">
      <c r="D94" s="421"/>
    </row>
    <row r="95" spans="4:4" x14ac:dyDescent="0.3">
      <c r="D95" s="421"/>
    </row>
    <row r="96" spans="4:4" x14ac:dyDescent="0.3">
      <c r="D96" s="421"/>
    </row>
    <row r="97" spans="4:4" x14ac:dyDescent="0.3">
      <c r="D97" s="421"/>
    </row>
    <row r="98" spans="4:4" x14ac:dyDescent="0.3">
      <c r="D98" s="421"/>
    </row>
    <row r="99" spans="4:4" x14ac:dyDescent="0.3">
      <c r="D99" s="421"/>
    </row>
    <row r="100" spans="4:4" x14ac:dyDescent="0.3">
      <c r="D100" s="421"/>
    </row>
  </sheetData>
  <sheetProtection sheet="1" objects="1" scenarios="1" formatCells="0" formatColumns="0" formatRows="0" insertHyperlinks="0" selectLockedCells="1" sort="0" autoFilter="0"/>
  <autoFilter ref="B5:I25" xr:uid="{00000000-0009-0000-0000-00000A000000}"/>
  <conditionalFormatting sqref="E6:E25"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6:D25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6:I25">
    <cfRule type="expression" dxfId="110" priority="13146">
      <formula>MOD(ROW(A1),2)=0</formula>
    </cfRule>
    <cfRule type="expression" dxfId="109" priority="13147">
      <formula>MOD(ROW(A2),2)=0</formula>
    </cfRule>
  </conditionalFormatting>
  <conditionalFormatting sqref="B6:B25">
    <cfRule type="expression" dxfId="108" priority="1">
      <formula>AND(ISTEXT($C6),ISBLANK($B6))</formula>
    </cfRule>
  </conditionalFormatting>
  <dataValidations count="5">
    <dataValidation type="list" allowBlank="1" showInputMessage="1" showErrorMessage="1" sqref="K26:K65 H6:H25 F26:F65" xr:uid="{00000000-0002-0000-0A00-000000000000}">
      <formula1>"1,2,3"</formula1>
    </dataValidation>
    <dataValidation type="list" allowBlank="1" showInputMessage="1" showErrorMessage="1" sqref="D26:D65" xr:uid="{00000000-0002-0000-0A00-000001000000}">
      <formula1>"1,2,3,4,5,6,7,8,9,10,11"</formula1>
    </dataValidation>
    <dataValidation type="list" allowBlank="1" showInputMessage="1" showErrorMessage="1" sqref="E26:E65" xr:uid="{00000000-0002-0000-0A00-000002000000}">
      <formula1>"1,2,3,4,5"</formula1>
    </dataValidation>
    <dataValidation type="list" allowBlank="1" showInputMessage="1" showErrorMessage="1" sqref="D6:E25" xr:uid="{00000000-0002-0000-0A00-000003000000}">
      <formula1>"1,2,3,4,5,6,7,8,9,10"</formula1>
    </dataValidation>
    <dataValidation type="list" allowBlank="1" showInputMessage="1" showErrorMessage="1" sqref="F6:F25" xr:uid="{00000000-0002-0000-0A00-000004000000}">
      <formula1>"A,B,C"</formula1>
    </dataValidation>
  </dataValidations>
  <hyperlinks>
    <hyperlink ref="B66:C66" r:id="rId1" display="© iManagement - s.imboden" xr:uid="{00000000-0004-0000-0A00-000000000000}"/>
  </hyperlink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88" orientation="portrait" r:id="rId2"/>
  <headerFooter>
    <oddFooter>&amp;L&amp;8&amp;K00-048(c) S.Imboden&amp;R&amp;8&amp;K00-048Seite &amp;P von &amp;N</oddFooter>
  </headerFooter>
  <rowBreaks count="1" manualBreakCount="1">
    <brk id="28" max="16383" man="1"/>
  </rowBreaks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3B5D4248-DEDC-4ED5-AC39-43164F1BDB0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H6:H25</xm:sqref>
        </x14:conditionalFormatting>
        <x14:conditionalFormatting xmlns:xm="http://schemas.microsoft.com/office/excel/2006/main">
          <x14:cfRule type="iconSet" priority="13" id="{6313D858-2E3A-4E3F-A30E-C17E86762563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F6:F25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">
    <tabColor theme="4" tint="0.59999389629810485"/>
    <pageSetUpPr fitToPage="1"/>
  </sheetPr>
  <dimension ref="A1:P88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2.5546875" defaultRowHeight="14.4" x14ac:dyDescent="0.3"/>
  <cols>
    <col min="1" max="1" width="7" style="18" customWidth="1"/>
    <col min="2" max="2" width="4.5546875" style="435" customWidth="1"/>
    <col min="3" max="3" width="29" style="435" customWidth="1"/>
    <col min="4" max="4" width="32.44140625" style="435" customWidth="1"/>
    <col min="5" max="5" width="16.88671875" style="435" customWidth="1"/>
    <col min="6" max="6" width="10.6640625" style="435" customWidth="1"/>
    <col min="7" max="7" width="11.88671875" style="435" bestFit="1" customWidth="1"/>
    <col min="8" max="8" width="8.5546875" style="435" customWidth="1"/>
    <col min="9" max="9" width="16.109375" style="435" customWidth="1"/>
    <col min="10" max="10" width="11.44140625" style="435" bestFit="1" customWidth="1"/>
    <col min="11" max="11" width="16.33203125" style="435" customWidth="1"/>
    <col min="12" max="12" width="0.109375" style="421" customWidth="1"/>
    <col min="13" max="13" width="12.44140625" style="435" customWidth="1"/>
    <col min="14" max="15" width="4" style="435" customWidth="1"/>
    <col min="16" max="16" width="5.5546875" style="435" bestFit="1" customWidth="1"/>
    <col min="17" max="22" width="4" style="435" customWidth="1"/>
    <col min="23" max="16384" width="12.5546875" style="435"/>
  </cols>
  <sheetData>
    <row r="1" spans="1:16" s="433" customFormat="1" ht="42" customHeight="1" x14ac:dyDescent="0.3">
      <c r="A1" s="414"/>
      <c r="B1" s="430" t="str">
        <f ca="1">' '!A556</f>
        <v>M A R K E T   S E G M E N T A T I O N</v>
      </c>
      <c r="C1" s="430"/>
      <c r="D1" s="430"/>
      <c r="E1" s="430"/>
      <c r="F1" s="430"/>
      <c r="G1" s="430"/>
      <c r="H1" s="430"/>
      <c r="I1" s="430"/>
      <c r="J1" s="430"/>
      <c r="K1" s="431"/>
      <c r="N1" s="538"/>
    </row>
    <row r="2" spans="1:16" s="433" customFormat="1" ht="0.9" customHeight="1" x14ac:dyDescent="0.3">
      <c r="A2" s="92"/>
      <c r="B2" s="589"/>
      <c r="C2" s="538"/>
      <c r="D2" s="538"/>
      <c r="E2" s="538"/>
      <c r="F2" s="538"/>
      <c r="G2" s="538"/>
      <c r="H2" s="538"/>
      <c r="I2" s="538"/>
      <c r="J2" s="538"/>
      <c r="K2" s="538"/>
      <c r="N2" s="538"/>
    </row>
    <row r="3" spans="1:16" s="421" customFormat="1" ht="14.25" customHeight="1" x14ac:dyDescent="0.3">
      <c r="A3" s="18"/>
      <c r="B3" s="590"/>
    </row>
    <row r="4" spans="1:16" s="421" customFormat="1" ht="120" customHeight="1" x14ac:dyDescent="0.3">
      <c r="A4" s="18"/>
      <c r="B4" s="590"/>
    </row>
    <row r="5" spans="1:16" x14ac:dyDescent="0.3">
      <c r="A5" s="418"/>
    </row>
    <row r="6" spans="1:16" ht="33.75" customHeight="1" x14ac:dyDescent="0.3">
      <c r="B6" s="539" t="str">
        <f ca="1">' '!A66</f>
        <v>No.</v>
      </c>
      <c r="C6" s="540" t="str">
        <f ca="1">' '!A557</f>
        <v>Market</v>
      </c>
      <c r="D6" s="540" t="str">
        <f ca="1">' '!A561</f>
        <v>Characteristics</v>
      </c>
      <c r="E6" s="540" t="str">
        <f ca="1">' '!A562</f>
        <v>Intensity of demand</v>
      </c>
      <c r="F6" s="540" t="str">
        <f ca="1">' '!A558</f>
        <v>Potential</v>
      </c>
      <c r="G6" s="540" t="str">
        <f ca="1">' '!A559</f>
        <v>Expected growth</v>
      </c>
      <c r="H6" s="540" t="str">
        <f ca="1">' '!A560</f>
        <v>Market volume</v>
      </c>
      <c r="I6" s="540" t="str">
        <f ca="1">' '!A567&amp;" "&amp;Logo!$D$13</f>
        <v>In CHF</v>
      </c>
      <c r="J6" s="540" t="str">
        <f ca="1">' '!A568</f>
        <v>Market share [%]</v>
      </c>
      <c r="K6" s="540" t="str">
        <f ca="1">' '!A567&amp;" "&amp;Logo!$D$13</f>
        <v>In CHF</v>
      </c>
      <c r="O6" s="421"/>
    </row>
    <row r="7" spans="1:16" ht="23.4" x14ac:dyDescent="0.3">
      <c r="B7" s="591" t="s">
        <v>1803</v>
      </c>
      <c r="C7" s="151" t="s">
        <v>1804</v>
      </c>
      <c r="D7" s="151"/>
      <c r="E7" s="151" t="s">
        <v>1797</v>
      </c>
      <c r="F7" s="100">
        <v>10</v>
      </c>
      <c r="G7" s="35">
        <v>6</v>
      </c>
      <c r="H7" s="35">
        <v>3</v>
      </c>
      <c r="I7" s="152">
        <v>1000000</v>
      </c>
      <c r="J7" s="153">
        <v>0.1</v>
      </c>
      <c r="K7" s="592">
        <f>J7*I7</f>
        <v>100000</v>
      </c>
      <c r="L7" s="545">
        <f>IF(H7=3,3,
IF(H7=2,2,1))</f>
        <v>3</v>
      </c>
      <c r="O7" s="421"/>
    </row>
    <row r="8" spans="1:16" ht="23.4" x14ac:dyDescent="0.3">
      <c r="B8" s="593" t="s">
        <v>1805</v>
      </c>
      <c r="C8" s="151" t="s">
        <v>1806</v>
      </c>
      <c r="D8" s="151"/>
      <c r="E8" s="151" t="s">
        <v>1799</v>
      </c>
      <c r="F8" s="100">
        <v>9</v>
      </c>
      <c r="G8" s="35">
        <v>10</v>
      </c>
      <c r="H8" s="35">
        <v>2</v>
      </c>
      <c r="I8" s="152">
        <v>500000</v>
      </c>
      <c r="J8" s="153">
        <v>0.2</v>
      </c>
      <c r="K8" s="592">
        <f t="shared" ref="K8:K14" si="0">J8*I8</f>
        <v>100000</v>
      </c>
      <c r="L8" s="545">
        <f t="shared" ref="L8:L14" si="1">IF(H8=3,3,
IF(H8=2,2,1))</f>
        <v>2</v>
      </c>
      <c r="O8" s="421"/>
    </row>
    <row r="9" spans="1:16" ht="23.4" x14ac:dyDescent="0.3">
      <c r="B9" s="594" t="s">
        <v>1807</v>
      </c>
      <c r="C9" s="154" t="s">
        <v>1808</v>
      </c>
      <c r="D9" s="154"/>
      <c r="E9" s="154"/>
      <c r="F9" s="101"/>
      <c r="G9" s="44"/>
      <c r="H9" s="40"/>
      <c r="I9" s="152"/>
      <c r="J9" s="155">
        <v>0.3</v>
      </c>
      <c r="K9" s="592">
        <f t="shared" si="0"/>
        <v>0</v>
      </c>
      <c r="L9" s="545">
        <f t="shared" si="1"/>
        <v>1</v>
      </c>
      <c r="O9" s="421"/>
    </row>
    <row r="10" spans="1:16" ht="23.4" x14ac:dyDescent="0.3">
      <c r="B10" s="593" t="s">
        <v>1809</v>
      </c>
      <c r="C10" s="156" t="s">
        <v>1810</v>
      </c>
      <c r="D10" s="156"/>
      <c r="E10" s="156"/>
      <c r="F10" s="101"/>
      <c r="G10" s="44"/>
      <c r="H10" s="40"/>
      <c r="I10" s="152"/>
      <c r="J10" s="157">
        <v>0.4</v>
      </c>
      <c r="K10" s="592">
        <f t="shared" si="0"/>
        <v>0</v>
      </c>
      <c r="L10" s="545">
        <f t="shared" si="1"/>
        <v>1</v>
      </c>
      <c r="O10" s="421"/>
    </row>
    <row r="11" spans="1:16" ht="23.4" x14ac:dyDescent="0.3">
      <c r="B11" s="594" t="s">
        <v>1811</v>
      </c>
      <c r="C11" s="154" t="s">
        <v>1812</v>
      </c>
      <c r="D11" s="154"/>
      <c r="E11" s="154"/>
      <c r="F11" s="101"/>
      <c r="G11" s="44"/>
      <c r="H11" s="40"/>
      <c r="I11" s="152"/>
      <c r="J11" s="155">
        <v>0.5</v>
      </c>
      <c r="K11" s="592">
        <f t="shared" si="0"/>
        <v>0</v>
      </c>
      <c r="L11" s="545">
        <f t="shared" si="1"/>
        <v>1</v>
      </c>
      <c r="O11" s="421"/>
    </row>
    <row r="12" spans="1:16" ht="23.4" x14ac:dyDescent="0.3">
      <c r="B12" s="593" t="s">
        <v>1813</v>
      </c>
      <c r="C12" s="156" t="s">
        <v>1814</v>
      </c>
      <c r="D12" s="156"/>
      <c r="E12" s="156"/>
      <c r="F12" s="101"/>
      <c r="G12" s="44"/>
      <c r="H12" s="40"/>
      <c r="I12" s="152"/>
      <c r="J12" s="157">
        <v>0.6</v>
      </c>
      <c r="K12" s="592">
        <f t="shared" si="0"/>
        <v>0</v>
      </c>
      <c r="L12" s="545">
        <f t="shared" si="1"/>
        <v>1</v>
      </c>
      <c r="O12" s="421"/>
    </row>
    <row r="13" spans="1:16" ht="23.4" x14ac:dyDescent="0.3">
      <c r="B13" s="594" t="s">
        <v>1815</v>
      </c>
      <c r="C13" s="154" t="s">
        <v>1816</v>
      </c>
      <c r="D13" s="154"/>
      <c r="E13" s="154"/>
      <c r="F13" s="101"/>
      <c r="G13" s="44"/>
      <c r="H13" s="40"/>
      <c r="I13" s="152"/>
      <c r="J13" s="155">
        <v>0.7</v>
      </c>
      <c r="K13" s="592">
        <f t="shared" si="0"/>
        <v>0</v>
      </c>
      <c r="L13" s="545">
        <f t="shared" si="1"/>
        <v>1</v>
      </c>
      <c r="O13" s="421"/>
    </row>
    <row r="14" spans="1:16" ht="23.4" x14ac:dyDescent="0.3">
      <c r="B14" s="595" t="s">
        <v>1817</v>
      </c>
      <c r="C14" s="158" t="s">
        <v>1818</v>
      </c>
      <c r="D14" s="158"/>
      <c r="E14" s="158"/>
      <c r="F14" s="101"/>
      <c r="G14" s="44"/>
      <c r="H14" s="159"/>
      <c r="I14" s="160"/>
      <c r="J14" s="161">
        <v>0.8</v>
      </c>
      <c r="K14" s="596">
        <f t="shared" si="0"/>
        <v>0</v>
      </c>
      <c r="L14" s="545">
        <f t="shared" si="1"/>
        <v>1</v>
      </c>
      <c r="O14" s="421"/>
      <c r="P14" s="597"/>
    </row>
    <row r="15" spans="1:16" ht="15" thickBot="1" x14ac:dyDescent="0.35">
      <c r="B15" s="421"/>
      <c r="C15" s="421"/>
      <c r="H15" s="598" t="str">
        <f ca="1">' '!A569</f>
        <v>Total</v>
      </c>
      <c r="I15" s="599">
        <f>SUM(I7:I14)</f>
        <v>1500000</v>
      </c>
      <c r="J15" s="600"/>
      <c r="K15" s="601">
        <f>SUM(K7:K14)</f>
        <v>200000</v>
      </c>
      <c r="L15" s="582"/>
      <c r="P15" s="597"/>
    </row>
    <row r="16" spans="1:16" x14ac:dyDescent="0.3">
      <c r="P16" s="597"/>
    </row>
    <row r="17" spans="9:16" x14ac:dyDescent="0.3">
      <c r="P17" s="597"/>
    </row>
    <row r="18" spans="9:16" x14ac:dyDescent="0.3">
      <c r="P18" s="597"/>
    </row>
    <row r="19" spans="9:16" x14ac:dyDescent="0.3">
      <c r="I19" s="602"/>
      <c r="P19" s="597"/>
    </row>
    <row r="20" spans="9:16" x14ac:dyDescent="0.3">
      <c r="I20" s="602"/>
      <c r="P20" s="597"/>
    </row>
    <row r="21" spans="9:16" x14ac:dyDescent="0.3">
      <c r="I21" s="602"/>
      <c r="P21" s="597"/>
    </row>
    <row r="22" spans="9:16" x14ac:dyDescent="0.3">
      <c r="I22" s="602"/>
      <c r="P22" s="597"/>
    </row>
    <row r="23" spans="9:16" x14ac:dyDescent="0.3">
      <c r="I23" s="602"/>
    </row>
    <row r="24" spans="9:16" x14ac:dyDescent="0.3">
      <c r="I24" s="602"/>
    </row>
    <row r="25" spans="9:16" x14ac:dyDescent="0.3">
      <c r="I25" s="602"/>
    </row>
    <row r="26" spans="9:16" x14ac:dyDescent="0.3">
      <c r="I26" s="602"/>
    </row>
    <row r="27" spans="9:16" x14ac:dyDescent="0.3">
      <c r="I27" s="602"/>
    </row>
    <row r="28" spans="9:16" x14ac:dyDescent="0.3">
      <c r="I28" s="602"/>
    </row>
    <row r="29" spans="9:16" x14ac:dyDescent="0.3">
      <c r="I29" s="602"/>
    </row>
    <row r="30" spans="9:16" x14ac:dyDescent="0.3">
      <c r="I30" s="602"/>
    </row>
    <row r="40" spans="9:9" x14ac:dyDescent="0.3">
      <c r="I40" s="602"/>
    </row>
    <row r="41" spans="9:9" ht="15.6" x14ac:dyDescent="0.3">
      <c r="I41" s="603" t="str">
        <f t="shared" ref="I41:I49" si="2">IF(C7&lt;&gt;"",CONCATENATE(B7,"    ",C7),"")</f>
        <v>M1    Markt 1</v>
      </c>
    </row>
    <row r="42" spans="9:9" ht="15.6" x14ac:dyDescent="0.3">
      <c r="I42" s="603" t="str">
        <f t="shared" si="2"/>
        <v>M2    Markt 2</v>
      </c>
    </row>
    <row r="43" spans="9:9" ht="15.6" x14ac:dyDescent="0.3">
      <c r="I43" s="603" t="str">
        <f t="shared" si="2"/>
        <v>M3    Markt 3</v>
      </c>
    </row>
    <row r="44" spans="9:9" ht="15.6" x14ac:dyDescent="0.3">
      <c r="I44" s="603" t="str">
        <f t="shared" si="2"/>
        <v>M4    Markt 4</v>
      </c>
    </row>
    <row r="45" spans="9:9" ht="15.6" x14ac:dyDescent="0.3">
      <c r="I45" s="603" t="str">
        <f t="shared" si="2"/>
        <v>M5    Markt 5</v>
      </c>
    </row>
    <row r="46" spans="9:9" ht="15.6" x14ac:dyDescent="0.3">
      <c r="I46" s="603" t="str">
        <f t="shared" si="2"/>
        <v>M6    Markt 6</v>
      </c>
    </row>
    <row r="47" spans="9:9" ht="15.6" x14ac:dyDescent="0.3">
      <c r="I47" s="603" t="str">
        <f t="shared" si="2"/>
        <v>M7    Markt 7</v>
      </c>
    </row>
    <row r="48" spans="9:9" ht="15.6" x14ac:dyDescent="0.3">
      <c r="I48" s="603" t="str">
        <f t="shared" si="2"/>
        <v>M8    Markt 8</v>
      </c>
    </row>
    <row r="49" spans="2:9" x14ac:dyDescent="0.3">
      <c r="I49" s="602" t="str">
        <f t="shared" si="2"/>
        <v/>
      </c>
    </row>
    <row r="52" spans="2:9" x14ac:dyDescent="0.3">
      <c r="B52" s="423" t="s">
        <v>2036</v>
      </c>
      <c r="C52" s="421"/>
    </row>
    <row r="53" spans="2:9" ht="0.9" customHeight="1" x14ac:dyDescent="0.3"/>
    <row r="63" spans="2:9" ht="15.6" x14ac:dyDescent="0.3">
      <c r="H63" s="452"/>
    </row>
    <row r="69" spans="6:6" x14ac:dyDescent="0.3">
      <c r="F69" s="445"/>
    </row>
    <row r="70" spans="6:6" x14ac:dyDescent="0.3">
      <c r="F70" s="421"/>
    </row>
    <row r="71" spans="6:6" x14ac:dyDescent="0.3">
      <c r="F71" s="421"/>
    </row>
    <row r="72" spans="6:6" x14ac:dyDescent="0.3">
      <c r="F72" s="421"/>
    </row>
    <row r="73" spans="6:6" x14ac:dyDescent="0.3">
      <c r="F73" s="421"/>
    </row>
    <row r="74" spans="6:6" x14ac:dyDescent="0.3">
      <c r="F74" s="421"/>
    </row>
    <row r="75" spans="6:6" x14ac:dyDescent="0.3">
      <c r="F75" s="421"/>
    </row>
    <row r="76" spans="6:6" x14ac:dyDescent="0.3">
      <c r="F76" s="421"/>
    </row>
    <row r="77" spans="6:6" x14ac:dyDescent="0.3">
      <c r="F77" s="421"/>
    </row>
    <row r="78" spans="6:6" x14ac:dyDescent="0.3">
      <c r="F78" s="421"/>
    </row>
    <row r="79" spans="6:6" x14ac:dyDescent="0.3">
      <c r="F79" s="421"/>
    </row>
    <row r="80" spans="6:6" x14ac:dyDescent="0.3">
      <c r="F80" s="421"/>
    </row>
    <row r="81" spans="6:6" x14ac:dyDescent="0.3">
      <c r="F81" s="421"/>
    </row>
    <row r="82" spans="6:6" x14ac:dyDescent="0.3">
      <c r="F82" s="421"/>
    </row>
    <row r="83" spans="6:6" x14ac:dyDescent="0.3">
      <c r="F83" s="421"/>
    </row>
    <row r="84" spans="6:6" x14ac:dyDescent="0.3">
      <c r="F84" s="421"/>
    </row>
    <row r="85" spans="6:6" x14ac:dyDescent="0.3">
      <c r="F85" s="421"/>
    </row>
    <row r="86" spans="6:6" x14ac:dyDescent="0.3">
      <c r="F86" s="421"/>
    </row>
    <row r="87" spans="6:6" x14ac:dyDescent="0.3">
      <c r="F87" s="421"/>
    </row>
    <row r="88" spans="6:6" x14ac:dyDescent="0.3">
      <c r="F88" s="421"/>
    </row>
  </sheetData>
  <sheetProtection sheet="1" objects="1" scenarios="1" formatCells="0" formatColumns="0" formatRows="0" insertHyperlinks="0" selectLockedCells="1" sort="0" autoFilter="0"/>
  <conditionalFormatting sqref="G7:G14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7:F14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7:K14">
    <cfRule type="expression" dxfId="107" priority="5">
      <formula>MOD(ROW(A1),2)=0</formula>
    </cfRule>
    <cfRule type="expression" dxfId="106" priority="6">
      <formula>MOD(ROW(A2),2)=0</formula>
    </cfRule>
  </conditionalFormatting>
  <conditionalFormatting sqref="B7:B14">
    <cfRule type="expression" dxfId="105" priority="1">
      <formula>AND(ISTEXT($C7),ISBLANK($B7))</formula>
    </cfRule>
  </conditionalFormatting>
  <dataValidations count="5">
    <dataValidation type="list" allowBlank="1" showInputMessage="1" showErrorMessage="1" sqref="F15:F53" xr:uid="{00000000-0002-0000-0B00-000000000000}">
      <formula1>"1,2,3,4,5,6,7,8,9,10,11"</formula1>
    </dataValidation>
    <dataValidation type="list" allowBlank="1" showInputMessage="1" showErrorMessage="1" sqref="G15:G53" xr:uid="{00000000-0002-0000-0B00-000001000000}">
      <formula1>"1,2,3,4,5"</formula1>
    </dataValidation>
    <dataValidation type="list" allowBlank="1" showInputMessage="1" showErrorMessage="1" sqref="H16:H53 H7:H14 I50:I53" xr:uid="{00000000-0002-0000-0B00-000002000000}">
      <formula1>"1,2,3"</formula1>
    </dataValidation>
    <dataValidation type="list" allowBlank="1" showInputMessage="1" showErrorMessage="1" sqref="F7:G14" xr:uid="{00000000-0002-0000-0B00-000003000000}">
      <formula1>"1,2,3,4,5,6,7,8,9,10"</formula1>
    </dataValidation>
    <dataValidation errorStyle="information" allowBlank="1" showInputMessage="1" showErrorMessage="1" sqref="J7:J14" xr:uid="{00000000-0002-0000-0B00-000004000000}"/>
  </dataValidations>
  <pageMargins left="0.23622047244094491" right="0.23622047244094491" top="0.19685039370078741" bottom="0.19685039370078741" header="0.19685039370078741" footer="0.19685039370078741"/>
  <pageSetup paperSize="8" scale="91" orientation="portrait" r:id="rId1"/>
  <headerFooter>
    <oddFooter>&amp;L&amp;8&amp;K00-048(c) S.Imboden&amp;R&amp;8&amp;K00-048Seite &amp;P von &amp;N</oddFooter>
  </headerFooter>
  <rowBreaks count="1" manualBreakCount="1">
    <brk id="16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AEA62D2-7C69-427E-A1CB-E681D1EFCA95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H7:H14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B00-000005000000}">
          <x14:formula1>
            <xm:f>' '!$A$563:$A$566</xm:f>
          </x14:formula1>
          <xm:sqref>E7:E14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0">
    <tabColor theme="4" tint="0.59999389629810485"/>
  </sheetPr>
  <dimension ref="A1:R158"/>
  <sheetViews>
    <sheetView showGridLines="0" zoomScaleNormal="100" workbookViewId="0">
      <pane ySplit="1" topLeftCell="A2" activePane="bottomLeft" state="frozen"/>
      <selection activeCell="T12" sqref="T12"/>
      <selection pane="bottomLeft" activeCell="C4" sqref="C4:E4"/>
    </sheetView>
  </sheetViews>
  <sheetFormatPr baseColWidth="10" defaultColWidth="11.44140625" defaultRowHeight="14.4" x14ac:dyDescent="0.3"/>
  <cols>
    <col min="1" max="1" width="7" style="18" customWidth="1"/>
    <col min="2" max="11" width="14.44140625" style="18" customWidth="1"/>
    <col min="12" max="12" width="19.5546875" style="18" customWidth="1"/>
    <col min="13" max="13" width="18.5546875" style="18" customWidth="1"/>
    <col min="14" max="21" width="14.44140625" style="18" customWidth="1"/>
    <col min="22" max="16384" width="11.44140625" style="18"/>
  </cols>
  <sheetData>
    <row r="1" spans="1:18" s="2" customFormat="1" ht="42" customHeight="1" x14ac:dyDescent="0.3">
      <c r="A1" s="414"/>
      <c r="B1" s="411" t="str">
        <f ca="1">' '!A547</f>
        <v>V A L U E  P R O P S I T I O N</v>
      </c>
      <c r="C1" s="604"/>
      <c r="D1" s="605"/>
      <c r="E1" s="411"/>
      <c r="F1" s="411"/>
      <c r="G1" s="411"/>
      <c r="H1" s="411"/>
      <c r="I1" s="411"/>
      <c r="J1" s="606"/>
      <c r="K1" s="606"/>
      <c r="L1" s="604"/>
      <c r="N1" s="194"/>
      <c r="O1" s="194"/>
      <c r="P1" s="194"/>
      <c r="Q1" s="194"/>
      <c r="R1" s="194"/>
    </row>
    <row r="2" spans="1:18" s="2" customFormat="1" ht="0.9" customHeight="1" x14ac:dyDescent="0.3">
      <c r="A2" s="92"/>
      <c r="B2" s="92"/>
      <c r="C2" s="193"/>
      <c r="D2" s="193"/>
      <c r="E2" s="193"/>
      <c r="F2" s="193"/>
      <c r="G2" s="193"/>
      <c r="H2" s="193"/>
      <c r="I2" s="193"/>
      <c r="J2" s="194"/>
      <c r="K2" s="194"/>
      <c r="L2" s="194"/>
      <c r="M2" s="194"/>
      <c r="N2" s="194"/>
      <c r="O2" s="194"/>
      <c r="P2" s="194"/>
      <c r="Q2" s="194"/>
      <c r="R2" s="194"/>
    </row>
    <row r="3" spans="1:18" ht="16.5" customHeight="1" x14ac:dyDescent="0.3"/>
    <row r="4" spans="1:18" ht="16.5" customHeight="1" x14ac:dyDescent="0.3">
      <c r="B4" s="18" t="str">
        <f ca="1">' '!A548</f>
        <v>Customer:</v>
      </c>
      <c r="C4" s="315"/>
      <c r="D4" s="315"/>
      <c r="E4" s="315"/>
    </row>
    <row r="5" spans="1:18" ht="16.5" customHeight="1" x14ac:dyDescent="0.3">
      <c r="B5" s="607"/>
    </row>
    <row r="6" spans="1:18" ht="16.5" customHeight="1" x14ac:dyDescent="0.3">
      <c r="B6" s="607"/>
    </row>
    <row r="7" spans="1:18" ht="16.5" customHeight="1" x14ac:dyDescent="0.3">
      <c r="B7" s="607"/>
    </row>
    <row r="8" spans="1:18" ht="16.5" customHeight="1" x14ac:dyDescent="0.3">
      <c r="B8" s="607"/>
    </row>
    <row r="9" spans="1:18" ht="16.5" customHeight="1" x14ac:dyDescent="0.3">
      <c r="B9" s="607"/>
    </row>
    <row r="10" spans="1:18" ht="16.5" customHeight="1" x14ac:dyDescent="0.3">
      <c r="B10" s="607"/>
    </row>
    <row r="11" spans="1:18" ht="16.5" customHeight="1" x14ac:dyDescent="0.3">
      <c r="B11" s="607"/>
    </row>
    <row r="12" spans="1:18" ht="16.5" customHeight="1" x14ac:dyDescent="0.3">
      <c r="B12" s="607"/>
    </row>
    <row r="13" spans="1:18" ht="16.5" customHeight="1" x14ac:dyDescent="0.3">
      <c r="B13" s="607"/>
    </row>
    <row r="14" spans="1:18" ht="16.5" customHeight="1" x14ac:dyDescent="0.3">
      <c r="B14" s="607"/>
    </row>
    <row r="15" spans="1:18" ht="16.5" customHeight="1" x14ac:dyDescent="0.3">
      <c r="B15" s="607"/>
    </row>
    <row r="16" spans="1:18" ht="16.5" customHeight="1" x14ac:dyDescent="0.3">
      <c r="B16" s="607"/>
    </row>
    <row r="17" spans="2:2" ht="16.5" customHeight="1" x14ac:dyDescent="0.3">
      <c r="B17" s="607"/>
    </row>
    <row r="18" spans="2:2" ht="16.5" customHeight="1" x14ac:dyDescent="0.3">
      <c r="B18" s="607"/>
    </row>
    <row r="19" spans="2:2" ht="16.5" customHeight="1" x14ac:dyDescent="0.3">
      <c r="B19" s="607"/>
    </row>
    <row r="20" spans="2:2" ht="16.5" customHeight="1" x14ac:dyDescent="0.3">
      <c r="B20" s="607"/>
    </row>
    <row r="21" spans="2:2" ht="16.5" customHeight="1" x14ac:dyDescent="0.3">
      <c r="B21" s="607"/>
    </row>
    <row r="22" spans="2:2" ht="16.5" customHeight="1" x14ac:dyDescent="0.3">
      <c r="B22" s="607"/>
    </row>
    <row r="23" spans="2:2" ht="16.5" customHeight="1" x14ac:dyDescent="0.3">
      <c r="B23" s="607"/>
    </row>
    <row r="24" spans="2:2" ht="16.5" customHeight="1" x14ac:dyDescent="0.3">
      <c r="B24" s="607"/>
    </row>
    <row r="25" spans="2:2" ht="16.5" customHeight="1" x14ac:dyDescent="0.3">
      <c r="B25" s="607"/>
    </row>
    <row r="26" spans="2:2" ht="16.5" customHeight="1" x14ac:dyDescent="0.3">
      <c r="B26" s="607"/>
    </row>
    <row r="27" spans="2:2" ht="16.5" customHeight="1" x14ac:dyDescent="0.3">
      <c r="B27" s="607"/>
    </row>
    <row r="28" spans="2:2" ht="16.5" customHeight="1" x14ac:dyDescent="0.3">
      <c r="B28" s="607"/>
    </row>
    <row r="29" spans="2:2" ht="16.5" customHeight="1" x14ac:dyDescent="0.3">
      <c r="B29" s="607"/>
    </row>
    <row r="30" spans="2:2" ht="16.5" customHeight="1" x14ac:dyDescent="0.3">
      <c r="B30" s="607"/>
    </row>
    <row r="31" spans="2:2" ht="16.5" customHeight="1" x14ac:dyDescent="0.3">
      <c r="B31" s="607"/>
    </row>
    <row r="32" spans="2:2" ht="16.5" customHeight="1" x14ac:dyDescent="0.3">
      <c r="B32" s="423"/>
    </row>
    <row r="33" spans="2:5" ht="16.5" customHeight="1" x14ac:dyDescent="0.3">
      <c r="B33" s="607"/>
    </row>
    <row r="34" spans="2:5" ht="16.5" customHeight="1" x14ac:dyDescent="0.3">
      <c r="B34" s="18" t="str">
        <f ca="1">' '!A548</f>
        <v>Customer:</v>
      </c>
      <c r="C34" s="315"/>
      <c r="D34" s="315"/>
      <c r="E34" s="315"/>
    </row>
    <row r="35" spans="2:5" ht="16.5" customHeight="1" x14ac:dyDescent="0.3">
      <c r="B35" s="607"/>
    </row>
    <row r="36" spans="2:5" ht="16.5" customHeight="1" x14ac:dyDescent="0.3">
      <c r="B36" s="607"/>
    </row>
    <row r="37" spans="2:5" ht="16.5" customHeight="1" x14ac:dyDescent="0.3">
      <c r="B37" s="607"/>
    </row>
    <row r="38" spans="2:5" ht="16.5" customHeight="1" x14ac:dyDescent="0.3">
      <c r="B38" s="607"/>
    </row>
    <row r="39" spans="2:5" ht="16.5" customHeight="1" x14ac:dyDescent="0.3">
      <c r="B39" s="607"/>
    </row>
    <row r="40" spans="2:5" ht="16.5" customHeight="1" x14ac:dyDescent="0.3">
      <c r="B40" s="607"/>
    </row>
    <row r="41" spans="2:5" ht="16.5" customHeight="1" x14ac:dyDescent="0.3">
      <c r="B41" s="607"/>
    </row>
    <row r="42" spans="2:5" ht="16.5" customHeight="1" x14ac:dyDescent="0.3">
      <c r="B42" s="607"/>
    </row>
    <row r="43" spans="2:5" ht="16.5" customHeight="1" x14ac:dyDescent="0.3">
      <c r="B43" s="607"/>
    </row>
    <row r="44" spans="2:5" ht="16.5" customHeight="1" x14ac:dyDescent="0.3">
      <c r="B44" s="607"/>
    </row>
    <row r="45" spans="2:5" ht="16.5" customHeight="1" x14ac:dyDescent="0.3">
      <c r="B45" s="607"/>
    </row>
    <row r="46" spans="2:5" ht="16.5" customHeight="1" x14ac:dyDescent="0.3">
      <c r="B46" s="607"/>
    </row>
    <row r="47" spans="2:5" ht="16.5" customHeight="1" x14ac:dyDescent="0.3">
      <c r="B47" s="607"/>
    </row>
    <row r="48" spans="2:5" ht="16.5" customHeight="1" x14ac:dyDescent="0.3">
      <c r="B48" s="607"/>
    </row>
    <row r="49" spans="2:2" ht="16.5" customHeight="1" x14ac:dyDescent="0.3">
      <c r="B49" s="607"/>
    </row>
    <row r="50" spans="2:2" ht="16.5" customHeight="1" x14ac:dyDescent="0.3">
      <c r="B50" s="607"/>
    </row>
    <row r="51" spans="2:2" ht="16.5" customHeight="1" x14ac:dyDescent="0.3">
      <c r="B51" s="607"/>
    </row>
    <row r="52" spans="2:2" ht="16.5" customHeight="1" x14ac:dyDescent="0.3">
      <c r="B52" s="607"/>
    </row>
    <row r="53" spans="2:2" ht="16.5" customHeight="1" x14ac:dyDescent="0.3">
      <c r="B53" s="607"/>
    </row>
    <row r="54" spans="2:2" ht="16.5" customHeight="1" x14ac:dyDescent="0.3">
      <c r="B54" s="607"/>
    </row>
    <row r="55" spans="2:2" ht="16.5" customHeight="1" x14ac:dyDescent="0.3">
      <c r="B55" s="607"/>
    </row>
    <row r="56" spans="2:2" ht="16.5" customHeight="1" x14ac:dyDescent="0.3">
      <c r="B56" s="607"/>
    </row>
    <row r="57" spans="2:2" ht="16.5" customHeight="1" x14ac:dyDescent="0.3">
      <c r="B57" s="607"/>
    </row>
    <row r="58" spans="2:2" ht="16.5" customHeight="1" x14ac:dyDescent="0.3">
      <c r="B58" s="607"/>
    </row>
    <row r="59" spans="2:2" ht="16.5" customHeight="1" x14ac:dyDescent="0.3">
      <c r="B59" s="607"/>
    </row>
    <row r="60" spans="2:2" ht="16.5" customHeight="1" x14ac:dyDescent="0.3">
      <c r="B60" s="607"/>
    </row>
    <row r="61" spans="2:2" ht="16.5" customHeight="1" x14ac:dyDescent="0.3">
      <c r="B61" s="607"/>
    </row>
    <row r="62" spans="2:2" ht="16.5" customHeight="1" x14ac:dyDescent="0.3">
      <c r="B62" s="423"/>
    </row>
    <row r="63" spans="2:2" ht="16.5" customHeight="1" x14ac:dyDescent="0.3">
      <c r="B63" s="607"/>
    </row>
    <row r="64" spans="2:2" ht="16.5" customHeight="1" x14ac:dyDescent="0.3">
      <c r="B64" s="607"/>
    </row>
    <row r="65" spans="2:5" ht="16.5" customHeight="1" x14ac:dyDescent="0.3">
      <c r="B65" s="18" t="str">
        <f ca="1">' '!A548</f>
        <v>Customer:</v>
      </c>
      <c r="C65" s="315"/>
      <c r="D65" s="315"/>
      <c r="E65" s="315"/>
    </row>
    <row r="66" spans="2:5" ht="16.5" customHeight="1" x14ac:dyDescent="0.3">
      <c r="B66" s="607"/>
    </row>
    <row r="67" spans="2:5" ht="16.5" customHeight="1" x14ac:dyDescent="0.3">
      <c r="B67" s="607"/>
    </row>
    <row r="68" spans="2:5" ht="16.5" customHeight="1" x14ac:dyDescent="0.3">
      <c r="B68" s="607"/>
    </row>
    <row r="69" spans="2:5" ht="16.5" customHeight="1" x14ac:dyDescent="0.3">
      <c r="B69" s="607"/>
    </row>
    <row r="70" spans="2:5" ht="16.5" customHeight="1" x14ac:dyDescent="0.3">
      <c r="B70" s="607"/>
    </row>
    <row r="71" spans="2:5" ht="16.5" customHeight="1" x14ac:dyDescent="0.3">
      <c r="B71" s="607"/>
    </row>
    <row r="72" spans="2:5" ht="16.5" customHeight="1" x14ac:dyDescent="0.3">
      <c r="B72" s="607"/>
    </row>
    <row r="73" spans="2:5" ht="16.5" customHeight="1" x14ac:dyDescent="0.3">
      <c r="B73" s="607"/>
    </row>
    <row r="74" spans="2:5" ht="16.5" customHeight="1" x14ac:dyDescent="0.3">
      <c r="B74" s="607"/>
    </row>
    <row r="75" spans="2:5" ht="16.5" customHeight="1" x14ac:dyDescent="0.3">
      <c r="B75" s="607"/>
    </row>
    <row r="76" spans="2:5" ht="16.5" customHeight="1" x14ac:dyDescent="0.3">
      <c r="B76" s="607"/>
    </row>
    <row r="77" spans="2:5" ht="16.5" customHeight="1" x14ac:dyDescent="0.3">
      <c r="B77" s="607"/>
    </row>
    <row r="78" spans="2:5" ht="16.5" customHeight="1" x14ac:dyDescent="0.3">
      <c r="B78" s="607"/>
    </row>
    <row r="79" spans="2:5" ht="16.5" customHeight="1" x14ac:dyDescent="0.3">
      <c r="B79" s="607"/>
    </row>
    <row r="80" spans="2:5" ht="16.5" customHeight="1" x14ac:dyDescent="0.3">
      <c r="B80" s="607"/>
    </row>
    <row r="81" spans="2:5" ht="16.5" customHeight="1" x14ac:dyDescent="0.3">
      <c r="B81" s="607"/>
    </row>
    <row r="82" spans="2:5" ht="16.5" customHeight="1" x14ac:dyDescent="0.3">
      <c r="B82" s="607"/>
    </row>
    <row r="83" spans="2:5" ht="16.5" customHeight="1" x14ac:dyDescent="0.3">
      <c r="B83" s="607"/>
    </row>
    <row r="84" spans="2:5" ht="16.5" customHeight="1" x14ac:dyDescent="0.3">
      <c r="B84" s="607"/>
    </row>
    <row r="85" spans="2:5" ht="16.5" customHeight="1" x14ac:dyDescent="0.3">
      <c r="B85" s="607"/>
    </row>
    <row r="86" spans="2:5" ht="16.5" customHeight="1" x14ac:dyDescent="0.3">
      <c r="B86" s="607"/>
    </row>
    <row r="87" spans="2:5" ht="16.5" customHeight="1" x14ac:dyDescent="0.3">
      <c r="B87" s="607"/>
    </row>
    <row r="88" spans="2:5" ht="16.5" customHeight="1" x14ac:dyDescent="0.3">
      <c r="B88" s="607"/>
    </row>
    <row r="89" spans="2:5" ht="16.5" customHeight="1" x14ac:dyDescent="0.3">
      <c r="B89" s="607"/>
    </row>
    <row r="90" spans="2:5" ht="16.5" customHeight="1" x14ac:dyDescent="0.3">
      <c r="B90" s="607"/>
    </row>
    <row r="91" spans="2:5" ht="16.5" customHeight="1" x14ac:dyDescent="0.3">
      <c r="B91" s="607"/>
    </row>
    <row r="92" spans="2:5" ht="16.5" customHeight="1" x14ac:dyDescent="0.3">
      <c r="B92" s="607"/>
    </row>
    <row r="93" spans="2:5" ht="16.5" customHeight="1" x14ac:dyDescent="0.3">
      <c r="B93" s="423"/>
    </row>
    <row r="94" spans="2:5" ht="16.5" customHeight="1" x14ac:dyDescent="0.3">
      <c r="B94" s="607"/>
    </row>
    <row r="95" spans="2:5" ht="16.5" customHeight="1" x14ac:dyDescent="0.3">
      <c r="B95" s="607"/>
    </row>
    <row r="96" spans="2:5" ht="16.5" customHeight="1" x14ac:dyDescent="0.3">
      <c r="B96" s="18" t="str">
        <f ca="1">' '!A548</f>
        <v>Customer:</v>
      </c>
      <c r="C96" s="315"/>
      <c r="D96" s="315"/>
      <c r="E96" s="315"/>
    </row>
    <row r="97" spans="2:2" ht="16.5" customHeight="1" x14ac:dyDescent="0.3">
      <c r="B97" s="607"/>
    </row>
    <row r="98" spans="2:2" ht="16.5" customHeight="1" x14ac:dyDescent="0.3">
      <c r="B98" s="607"/>
    </row>
    <row r="99" spans="2:2" ht="16.5" customHeight="1" x14ac:dyDescent="0.3">
      <c r="B99" s="607"/>
    </row>
    <row r="100" spans="2:2" ht="16.5" customHeight="1" x14ac:dyDescent="0.3">
      <c r="B100" s="607"/>
    </row>
    <row r="101" spans="2:2" ht="16.5" customHeight="1" x14ac:dyDescent="0.3">
      <c r="B101" s="607"/>
    </row>
    <row r="102" spans="2:2" ht="16.5" customHeight="1" x14ac:dyDescent="0.3">
      <c r="B102" s="607"/>
    </row>
    <row r="103" spans="2:2" ht="16.5" customHeight="1" x14ac:dyDescent="0.3">
      <c r="B103" s="607"/>
    </row>
    <row r="104" spans="2:2" ht="16.5" customHeight="1" x14ac:dyDescent="0.3">
      <c r="B104" s="607"/>
    </row>
    <row r="105" spans="2:2" ht="16.5" customHeight="1" x14ac:dyDescent="0.3">
      <c r="B105" s="607"/>
    </row>
    <row r="106" spans="2:2" ht="16.5" customHeight="1" x14ac:dyDescent="0.3">
      <c r="B106" s="607"/>
    </row>
    <row r="107" spans="2:2" ht="16.5" customHeight="1" x14ac:dyDescent="0.3">
      <c r="B107" s="607"/>
    </row>
    <row r="108" spans="2:2" ht="16.5" customHeight="1" x14ac:dyDescent="0.3">
      <c r="B108" s="607"/>
    </row>
    <row r="109" spans="2:2" ht="16.5" customHeight="1" x14ac:dyDescent="0.3">
      <c r="B109" s="607"/>
    </row>
    <row r="110" spans="2:2" ht="16.5" customHeight="1" x14ac:dyDescent="0.3">
      <c r="B110" s="607"/>
    </row>
    <row r="111" spans="2:2" ht="16.5" customHeight="1" x14ac:dyDescent="0.3">
      <c r="B111" s="607"/>
    </row>
    <row r="112" spans="2:2" ht="16.5" customHeight="1" x14ac:dyDescent="0.3">
      <c r="B112" s="607"/>
    </row>
    <row r="113" spans="2:5" ht="16.5" customHeight="1" x14ac:dyDescent="0.3">
      <c r="B113" s="607"/>
    </row>
    <row r="114" spans="2:5" ht="16.5" customHeight="1" x14ac:dyDescent="0.3">
      <c r="B114" s="607"/>
    </row>
    <row r="115" spans="2:5" ht="16.5" customHeight="1" x14ac:dyDescent="0.3">
      <c r="B115" s="607"/>
    </row>
    <row r="116" spans="2:5" ht="16.5" customHeight="1" x14ac:dyDescent="0.3">
      <c r="B116" s="607"/>
    </row>
    <row r="117" spans="2:5" ht="16.5" customHeight="1" x14ac:dyDescent="0.3">
      <c r="B117" s="607"/>
    </row>
    <row r="118" spans="2:5" ht="16.5" customHeight="1" x14ac:dyDescent="0.3">
      <c r="B118" s="607"/>
    </row>
    <row r="119" spans="2:5" ht="16.5" customHeight="1" x14ac:dyDescent="0.3">
      <c r="B119" s="607"/>
    </row>
    <row r="120" spans="2:5" ht="16.5" customHeight="1" x14ac:dyDescent="0.3">
      <c r="B120" s="607"/>
    </row>
    <row r="121" spans="2:5" ht="16.5" customHeight="1" x14ac:dyDescent="0.3">
      <c r="B121" s="607"/>
    </row>
    <row r="122" spans="2:5" ht="16.5" customHeight="1" x14ac:dyDescent="0.3">
      <c r="B122" s="607"/>
    </row>
    <row r="123" spans="2:5" ht="16.5" customHeight="1" x14ac:dyDescent="0.3">
      <c r="B123" s="607"/>
    </row>
    <row r="124" spans="2:5" ht="16.5" customHeight="1" x14ac:dyDescent="0.3">
      <c r="B124" s="423"/>
    </row>
    <row r="125" spans="2:5" ht="16.5" customHeight="1" x14ac:dyDescent="0.3">
      <c r="B125" s="607"/>
    </row>
    <row r="126" spans="2:5" ht="16.5" customHeight="1" x14ac:dyDescent="0.3">
      <c r="B126" s="607"/>
    </row>
    <row r="127" spans="2:5" ht="16.5" customHeight="1" x14ac:dyDescent="0.3">
      <c r="B127" s="607"/>
    </row>
    <row r="128" spans="2:5" ht="16.5" customHeight="1" x14ac:dyDescent="0.3">
      <c r="B128" s="18" t="str">
        <f ca="1">' '!A548</f>
        <v>Customer:</v>
      </c>
      <c r="C128" s="315"/>
      <c r="D128" s="315"/>
      <c r="E128" s="315"/>
    </row>
    <row r="129" spans="2:2" ht="16.5" customHeight="1" x14ac:dyDescent="0.3">
      <c r="B129" s="607"/>
    </row>
    <row r="130" spans="2:2" ht="16.5" customHeight="1" x14ac:dyDescent="0.3">
      <c r="B130" s="607"/>
    </row>
    <row r="131" spans="2:2" ht="16.5" customHeight="1" x14ac:dyDescent="0.3">
      <c r="B131" s="607"/>
    </row>
    <row r="132" spans="2:2" ht="16.5" customHeight="1" x14ac:dyDescent="0.3">
      <c r="B132" s="607"/>
    </row>
    <row r="133" spans="2:2" ht="16.5" customHeight="1" x14ac:dyDescent="0.3">
      <c r="B133" s="607"/>
    </row>
    <row r="134" spans="2:2" ht="16.5" customHeight="1" x14ac:dyDescent="0.3">
      <c r="B134" s="607"/>
    </row>
    <row r="135" spans="2:2" ht="16.5" customHeight="1" x14ac:dyDescent="0.3">
      <c r="B135" s="607"/>
    </row>
    <row r="136" spans="2:2" ht="16.5" customHeight="1" x14ac:dyDescent="0.3">
      <c r="B136" s="607"/>
    </row>
    <row r="137" spans="2:2" ht="16.5" customHeight="1" x14ac:dyDescent="0.3">
      <c r="B137" s="607"/>
    </row>
    <row r="138" spans="2:2" ht="16.5" customHeight="1" x14ac:dyDescent="0.3">
      <c r="B138" s="607"/>
    </row>
    <row r="139" spans="2:2" ht="16.5" customHeight="1" x14ac:dyDescent="0.3">
      <c r="B139" s="607"/>
    </row>
    <row r="140" spans="2:2" ht="16.5" customHeight="1" x14ac:dyDescent="0.3">
      <c r="B140" s="607"/>
    </row>
    <row r="141" spans="2:2" ht="16.5" customHeight="1" x14ac:dyDescent="0.3">
      <c r="B141" s="607"/>
    </row>
    <row r="142" spans="2:2" ht="16.5" customHeight="1" x14ac:dyDescent="0.3">
      <c r="B142" s="607"/>
    </row>
    <row r="143" spans="2:2" ht="16.5" customHeight="1" x14ac:dyDescent="0.3">
      <c r="B143" s="607"/>
    </row>
    <row r="144" spans="2:2" ht="16.5" customHeight="1" x14ac:dyDescent="0.3">
      <c r="B144" s="607"/>
    </row>
    <row r="145" spans="1:4" ht="16.5" customHeight="1" x14ac:dyDescent="0.3">
      <c r="B145" s="607"/>
    </row>
    <row r="146" spans="1:4" ht="16.5" customHeight="1" x14ac:dyDescent="0.3">
      <c r="B146" s="607"/>
    </row>
    <row r="147" spans="1:4" ht="16.5" customHeight="1" x14ac:dyDescent="0.3">
      <c r="B147" s="607"/>
    </row>
    <row r="148" spans="1:4" ht="16.5" customHeight="1" x14ac:dyDescent="0.3">
      <c r="B148" s="607"/>
    </row>
    <row r="149" spans="1:4" ht="16.5" customHeight="1" x14ac:dyDescent="0.3">
      <c r="B149" s="607"/>
    </row>
    <row r="150" spans="1:4" ht="16.5" customHeight="1" x14ac:dyDescent="0.3">
      <c r="B150" s="607"/>
    </row>
    <row r="151" spans="1:4" ht="16.5" customHeight="1" x14ac:dyDescent="0.3">
      <c r="B151" s="607"/>
    </row>
    <row r="152" spans="1:4" ht="16.5" customHeight="1" x14ac:dyDescent="0.3">
      <c r="B152" s="607"/>
    </row>
    <row r="153" spans="1:4" ht="16.5" customHeight="1" x14ac:dyDescent="0.3">
      <c r="B153" s="607"/>
    </row>
    <row r="154" spans="1:4" ht="16.5" customHeight="1" x14ac:dyDescent="0.3">
      <c r="B154" s="607"/>
    </row>
    <row r="155" spans="1:4" ht="16.5" customHeight="1" x14ac:dyDescent="0.3">
      <c r="B155" s="607"/>
    </row>
    <row r="156" spans="1:4" ht="16.5" customHeight="1" x14ac:dyDescent="0.3"/>
    <row r="157" spans="1:4" x14ac:dyDescent="0.3">
      <c r="B157" s="423" t="s">
        <v>2036</v>
      </c>
    </row>
    <row r="158" spans="1:4" s="2" customFormat="1" x14ac:dyDescent="0.3">
      <c r="A158" s="18"/>
      <c r="C158" s="421"/>
      <c r="D158" s="421"/>
    </row>
  </sheetData>
  <sheetProtection sheet="1" objects="1" scenarios="1" formatCells="0" formatColumns="0" formatRows="0" insertHyperlinks="0" selectLockedCells="1" sort="0" autoFilter="0"/>
  <mergeCells count="5">
    <mergeCell ref="C128:E128"/>
    <mergeCell ref="C4:E4"/>
    <mergeCell ref="C34:E34"/>
    <mergeCell ref="C65:E65"/>
    <mergeCell ref="C96:E96"/>
  </mergeCells>
  <printOptions horizontalCentered="1"/>
  <pageMargins left="0.23622047244094491" right="0.23622047244094491" top="0.15748031496062992" bottom="0.35433070866141736" header="0" footer="0.31496062992125984"/>
  <pageSetup paperSize="9" scale="85" orientation="landscape" r:id="rId1"/>
  <headerFooter>
    <oddFooter>&amp;L&amp;8&amp;K00-048(c) S.Imboden&amp;R&amp;8&amp;K00-048Seite &amp;P von &amp;N</oddFooter>
  </headerFooter>
  <rowBreaks count="3" manualBreakCount="3">
    <brk id="41" max="16383" man="1"/>
    <brk id="81" max="16383" man="1"/>
    <brk id="121" max="16383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2">
    <tabColor theme="4" tint="0.59999389629810485"/>
    <pageSetUpPr fitToPage="1"/>
  </sheetPr>
  <dimension ref="A1:S28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18" customWidth="1"/>
    <col min="2" max="2" width="4.5546875" style="18" customWidth="1"/>
    <col min="3" max="3" width="30.6640625" style="18" customWidth="1"/>
    <col min="4" max="4" width="34.33203125" style="18" customWidth="1"/>
    <col min="5" max="5" width="30.5546875" style="18" customWidth="1"/>
    <col min="6" max="6" width="28.6640625" style="18" customWidth="1"/>
    <col min="7" max="7" width="7.109375" style="18" bestFit="1" customWidth="1"/>
    <col min="8" max="8" width="50.5546875" style="18" customWidth="1"/>
    <col min="9" max="9" width="7.5546875" style="18" customWidth="1"/>
    <col min="10" max="10" width="11.44140625" style="18"/>
    <col min="11" max="11" width="4.88671875" style="18" customWidth="1"/>
    <col min="12" max="12" width="2.88671875" style="18" customWidth="1"/>
    <col min="13" max="13" width="11.44140625" style="18"/>
    <col min="14" max="20" width="4" style="18" customWidth="1"/>
    <col min="21" max="16384" width="11.44140625" style="18"/>
  </cols>
  <sheetData>
    <row r="1" spans="1:19" s="2" customFormat="1" ht="42" customHeight="1" x14ac:dyDescent="0.3">
      <c r="A1" s="414"/>
      <c r="B1" s="411" t="str">
        <f ca="1">' '!A393</f>
        <v>C L I E N T   R E L A T I O N S</v>
      </c>
      <c r="C1" s="414"/>
      <c r="D1" s="411"/>
      <c r="E1" s="411"/>
      <c r="F1" s="411"/>
      <c r="G1" s="431"/>
      <c r="H1" s="411"/>
      <c r="I1" s="411"/>
      <c r="J1" s="411"/>
      <c r="K1" s="194"/>
      <c r="L1" s="194"/>
      <c r="M1" s="194"/>
      <c r="N1" s="194"/>
      <c r="O1" s="194"/>
      <c r="P1" s="194"/>
      <c r="Q1" s="194"/>
      <c r="R1" s="194"/>
      <c r="S1" s="194"/>
    </row>
    <row r="2" spans="1:19" s="2" customFormat="1" ht="0.9" customHeight="1" x14ac:dyDescent="0.3">
      <c r="A2" s="92"/>
      <c r="B2" s="92"/>
      <c r="C2" s="92"/>
      <c r="D2" s="193"/>
      <c r="E2" s="193"/>
      <c r="F2" s="193"/>
      <c r="G2" s="193"/>
      <c r="H2" s="193"/>
      <c r="I2" s="193"/>
      <c r="J2" s="193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6.5" customHeight="1" x14ac:dyDescent="0.3">
      <c r="B3" s="455"/>
      <c r="C3" s="608"/>
    </row>
    <row r="4" spans="1:19" ht="14.25" customHeight="1" x14ac:dyDescent="0.3">
      <c r="A4" s="582"/>
      <c r="B4" s="609"/>
      <c r="C4" s="609"/>
    </row>
    <row r="5" spans="1:19" ht="41.25" customHeight="1" x14ac:dyDescent="0.3">
      <c r="B5" s="512" t="str">
        <f ca="1">' '!A66</f>
        <v>No.</v>
      </c>
      <c r="C5" s="610" t="str">
        <f ca="1">' '!A398</f>
        <v>Customers</v>
      </c>
      <c r="D5" s="611"/>
      <c r="E5" s="512" t="str">
        <f ca="1">' '!A353</f>
        <v>How do you reach the customer?</v>
      </c>
      <c r="F5" s="513" t="str">
        <f ca="1">' '!A390</f>
        <v>Possible measures</v>
      </c>
      <c r="G5" s="583" t="str">
        <f ca="1">' '!A73</f>
        <v>Status</v>
      </c>
    </row>
    <row r="6" spans="1:19" ht="3.75" customHeight="1" x14ac:dyDescent="0.3">
      <c r="B6" s="612"/>
      <c r="C6" s="613"/>
      <c r="E6" s="612"/>
      <c r="F6" s="614"/>
      <c r="G6" s="613"/>
    </row>
    <row r="7" spans="1:19" s="611" customFormat="1" ht="28.8" x14ac:dyDescent="0.3">
      <c r="B7" s="615">
        <v>1</v>
      </c>
      <c r="C7" s="616" t="str">
        <f>IF(Kunden!C6&lt;&gt;"",Kunden!C6,"")</f>
        <v>Client 1</v>
      </c>
      <c r="D7" s="18"/>
      <c r="E7" s="148" t="s">
        <v>1826</v>
      </c>
      <c r="F7" s="150" t="s">
        <v>905</v>
      </c>
      <c r="G7" s="38">
        <v>3</v>
      </c>
    </row>
    <row r="8" spans="1:19" s="611" customFormat="1" ht="28.8" x14ac:dyDescent="0.3">
      <c r="B8" s="615">
        <v>2</v>
      </c>
      <c r="C8" s="616" t="str">
        <f>IF(Kunden!C7&lt;&gt;"",Kunden!C7,"")</f>
        <v>Client 2</v>
      </c>
      <c r="D8" s="18"/>
      <c r="E8" s="148"/>
      <c r="F8" s="150" t="s">
        <v>905</v>
      </c>
      <c r="G8" s="38">
        <v>3</v>
      </c>
    </row>
    <row r="9" spans="1:19" s="611" customFormat="1" ht="28.8" x14ac:dyDescent="0.3">
      <c r="B9" s="615">
        <v>3</v>
      </c>
      <c r="C9" s="616" t="str">
        <f>IF(Kunden!C8&lt;&gt;"",Kunden!C8,"")</f>
        <v/>
      </c>
      <c r="D9" s="18"/>
      <c r="E9" s="148"/>
      <c r="F9" s="150" t="s">
        <v>905</v>
      </c>
      <c r="G9" s="42"/>
    </row>
    <row r="10" spans="1:19" s="611" customFormat="1" ht="28.8" x14ac:dyDescent="0.3">
      <c r="B10" s="615">
        <v>4</v>
      </c>
      <c r="C10" s="616" t="str">
        <f>IF(Kunden!C9&lt;&gt;"",Kunden!C9,"")</f>
        <v/>
      </c>
      <c r="D10" s="18"/>
      <c r="E10" s="148"/>
      <c r="F10" s="150" t="s">
        <v>905</v>
      </c>
      <c r="G10" s="45"/>
    </row>
    <row r="11" spans="1:19" s="611" customFormat="1" ht="28.8" x14ac:dyDescent="0.3">
      <c r="B11" s="615">
        <v>5</v>
      </c>
      <c r="C11" s="616" t="str">
        <f>IF(Kunden!C10&lt;&gt;"",Kunden!C10,"")</f>
        <v/>
      </c>
      <c r="D11" s="18"/>
      <c r="E11" s="148"/>
      <c r="F11" s="150" t="s">
        <v>905</v>
      </c>
      <c r="G11" s="42"/>
    </row>
    <row r="12" spans="1:19" s="611" customFormat="1" ht="28.8" x14ac:dyDescent="0.3">
      <c r="B12" s="615">
        <v>6</v>
      </c>
      <c r="C12" s="616" t="str">
        <f>IF(Kunden!C11&lt;&gt;"",Kunden!C11,"")</f>
        <v/>
      </c>
      <c r="D12" s="18"/>
      <c r="E12" s="148"/>
      <c r="F12" s="150" t="s">
        <v>905</v>
      </c>
      <c r="G12" s="45"/>
    </row>
    <row r="13" spans="1:19" s="611" customFormat="1" ht="28.8" x14ac:dyDescent="0.3">
      <c r="B13" s="615">
        <v>7</v>
      </c>
      <c r="C13" s="616" t="str">
        <f>IF(Kunden!C12&lt;&gt;"",Kunden!C12,"")</f>
        <v/>
      </c>
      <c r="D13" s="18"/>
      <c r="E13" s="148"/>
      <c r="F13" s="150" t="s">
        <v>905</v>
      </c>
      <c r="G13" s="42"/>
    </row>
    <row r="14" spans="1:19" s="611" customFormat="1" ht="28.8" x14ac:dyDescent="0.3">
      <c r="B14" s="615">
        <v>8</v>
      </c>
      <c r="C14" s="616" t="str">
        <f>IF(Kunden!C13&lt;&gt;"",Kunden!C13,"")</f>
        <v/>
      </c>
      <c r="D14" s="18"/>
      <c r="E14" s="148"/>
      <c r="F14" s="150" t="s">
        <v>905</v>
      </c>
      <c r="G14" s="45"/>
    </row>
    <row r="15" spans="1:19" s="611" customFormat="1" ht="28.8" x14ac:dyDescent="0.3">
      <c r="B15" s="615">
        <v>9</v>
      </c>
      <c r="C15" s="616" t="str">
        <f>IF(Kunden!C14&lt;&gt;"",Kunden!C14,"")</f>
        <v/>
      </c>
      <c r="D15" s="18"/>
      <c r="E15" s="148"/>
      <c r="F15" s="150" t="s">
        <v>905</v>
      </c>
      <c r="G15" s="42"/>
    </row>
    <row r="16" spans="1:19" s="611" customFormat="1" ht="28.8" x14ac:dyDescent="0.3">
      <c r="B16" s="615">
        <v>10</v>
      </c>
      <c r="C16" s="616" t="str">
        <f>IF(Kunden!C15&lt;&gt;"",Kunden!C15,"")</f>
        <v/>
      </c>
      <c r="D16" s="18"/>
      <c r="E16" s="148"/>
      <c r="F16" s="150" t="s">
        <v>905</v>
      </c>
      <c r="G16" s="45"/>
    </row>
    <row r="17" spans="2:7" s="611" customFormat="1" ht="28.8" x14ac:dyDescent="0.3">
      <c r="B17" s="615">
        <v>11</v>
      </c>
      <c r="C17" s="616" t="str">
        <f>IF(Kunden!C16&lt;&gt;"",Kunden!C16,"")</f>
        <v/>
      </c>
      <c r="D17" s="18"/>
      <c r="E17" s="148"/>
      <c r="F17" s="150" t="s">
        <v>905</v>
      </c>
      <c r="G17" s="42"/>
    </row>
    <row r="18" spans="2:7" s="611" customFormat="1" ht="28.8" x14ac:dyDescent="0.3">
      <c r="B18" s="615">
        <v>12</v>
      </c>
      <c r="C18" s="616" t="str">
        <f>IF(Kunden!C17&lt;&gt;"",Kunden!C17,"")</f>
        <v/>
      </c>
      <c r="D18" s="18"/>
      <c r="E18" s="148"/>
      <c r="F18" s="150" t="s">
        <v>905</v>
      </c>
      <c r="G18" s="45"/>
    </row>
    <row r="19" spans="2:7" s="611" customFormat="1" ht="28.8" x14ac:dyDescent="0.3">
      <c r="B19" s="615">
        <v>13</v>
      </c>
      <c r="C19" s="616" t="str">
        <f>IF(Kunden!C18&lt;&gt;"",Kunden!C18,"")</f>
        <v/>
      </c>
      <c r="D19" s="18"/>
      <c r="E19" s="148"/>
      <c r="F19" s="150" t="s">
        <v>905</v>
      </c>
      <c r="G19" s="42"/>
    </row>
    <row r="20" spans="2:7" s="611" customFormat="1" ht="28.8" x14ac:dyDescent="0.3">
      <c r="B20" s="615">
        <v>14</v>
      </c>
      <c r="C20" s="616" t="str">
        <f>IF(Kunden!C19&lt;&gt;"",Kunden!C19,"")</f>
        <v/>
      </c>
      <c r="D20" s="18"/>
      <c r="E20" s="148"/>
      <c r="F20" s="150" t="s">
        <v>905</v>
      </c>
      <c r="G20" s="45"/>
    </row>
    <row r="21" spans="2:7" s="611" customFormat="1" ht="28.8" x14ac:dyDescent="0.3">
      <c r="B21" s="615">
        <v>15</v>
      </c>
      <c r="C21" s="616" t="str">
        <f>IF(Kunden!C20&lt;&gt;"",Kunden!C20,"")</f>
        <v/>
      </c>
      <c r="D21" s="18"/>
      <c r="E21" s="148"/>
      <c r="F21" s="150" t="s">
        <v>905</v>
      </c>
      <c r="G21" s="42"/>
    </row>
    <row r="22" spans="2:7" s="611" customFormat="1" ht="28.8" x14ac:dyDescent="0.3">
      <c r="B22" s="615">
        <v>16</v>
      </c>
      <c r="C22" s="616" t="str">
        <f>IF(Kunden!C21&lt;&gt;"",Kunden!C21,"")</f>
        <v/>
      </c>
      <c r="D22" s="18"/>
      <c r="E22" s="148"/>
      <c r="F22" s="150" t="s">
        <v>905</v>
      </c>
      <c r="G22" s="42"/>
    </row>
    <row r="23" spans="2:7" s="611" customFormat="1" ht="28.8" x14ac:dyDescent="0.3">
      <c r="B23" s="615">
        <v>17</v>
      </c>
      <c r="C23" s="616" t="str">
        <f>IF(Kunden!C22&lt;&gt;"",Kunden!C22,"")</f>
        <v/>
      </c>
      <c r="D23" s="18"/>
      <c r="E23" s="148"/>
      <c r="F23" s="150" t="s">
        <v>905</v>
      </c>
      <c r="G23" s="45"/>
    </row>
    <row r="24" spans="2:7" s="611" customFormat="1" ht="28.8" x14ac:dyDescent="0.3">
      <c r="B24" s="615">
        <v>18</v>
      </c>
      <c r="C24" s="616" t="str">
        <f>IF(Kunden!C23&lt;&gt;"",Kunden!C23,"")</f>
        <v/>
      </c>
      <c r="D24" s="18"/>
      <c r="E24" s="148"/>
      <c r="F24" s="150" t="s">
        <v>905</v>
      </c>
      <c r="G24" s="42"/>
    </row>
    <row r="25" spans="2:7" s="611" customFormat="1" ht="28.8" x14ac:dyDescent="0.3">
      <c r="B25" s="615">
        <v>19</v>
      </c>
      <c r="C25" s="616" t="str">
        <f>IF(Kunden!C24&lt;&gt;"",Kunden!C24,"")</f>
        <v/>
      </c>
      <c r="D25" s="18"/>
      <c r="E25" s="148"/>
      <c r="F25" s="150" t="s">
        <v>905</v>
      </c>
      <c r="G25" s="45"/>
    </row>
    <row r="26" spans="2:7" s="611" customFormat="1" ht="28.8" x14ac:dyDescent="0.3">
      <c r="B26" s="617">
        <v>20</v>
      </c>
      <c r="C26" s="618" t="str">
        <f>IF(Kunden!C25&lt;&gt;"",Kunden!C25,"")</f>
        <v/>
      </c>
      <c r="D26" s="18"/>
      <c r="E26" s="148"/>
      <c r="F26" s="150" t="s">
        <v>905</v>
      </c>
      <c r="G26" s="50"/>
    </row>
    <row r="27" spans="2:7" ht="5.25" customHeight="1" x14ac:dyDescent="0.3">
      <c r="B27" s="619"/>
      <c r="C27" s="619"/>
    </row>
    <row r="28" spans="2:7" ht="11.25" customHeight="1" x14ac:dyDescent="0.3">
      <c r="B28" s="423" t="s">
        <v>2036</v>
      </c>
      <c r="C28" s="421"/>
      <c r="F28" s="620"/>
      <c r="G28" s="621" t="str">
        <f>' '!C574</f>
        <v>Pfeil kopieren: ctrl und linke Maustaste</v>
      </c>
    </row>
  </sheetData>
  <sheetProtection sheet="1" objects="1" scenarios="1" formatCells="0" formatColumns="0" formatRows="0" insertHyperlinks="0" selectLockedCells="1" sort="0" autoFilter="0"/>
  <conditionalFormatting sqref="E27">
    <cfRule type="expression" dxfId="104" priority="33">
      <formula>MOD(ROW(A13),2)=0</formula>
    </cfRule>
  </conditionalFormatting>
  <conditionalFormatting sqref="B7:C26 G7:G26 E7:E26">
    <cfRule type="expression" dxfId="103" priority="12809">
      <formula>MOD(ROW(XEZ1),2)=0</formula>
    </cfRule>
    <cfRule type="expression" dxfId="102" priority="12810">
      <formula>MOD(ROW(XFD2),2)=0</formula>
    </cfRule>
  </conditionalFormatting>
  <conditionalFormatting sqref="F7">
    <cfRule type="expression" dxfId="101" priority="3">
      <formula>MOD(ROW(XFD1),2)=0</formula>
    </cfRule>
    <cfRule type="expression" dxfId="100" priority="4">
      <formula>MOD(ROW(D2),2)=0</formula>
    </cfRule>
  </conditionalFormatting>
  <conditionalFormatting sqref="F8:F26">
    <cfRule type="expression" dxfId="99" priority="1">
      <formula>MOD(ROW(XFD2),2)=0</formula>
    </cfRule>
    <cfRule type="expression" dxfId="98" priority="2">
      <formula>MOD(ROW(D3),2)=0</formula>
    </cfRule>
  </conditionalFormatting>
  <dataValidations disablePrompts="1" count="1">
    <dataValidation type="list" allowBlank="1" showInputMessage="1" showErrorMessage="1" sqref="G6:G25" xr:uid="{00000000-0002-0000-0D00-000000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3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B6AF25B0-767D-4571-94F1-E27CC7763EEE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G7:G26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3">
    <tabColor theme="4" tint="0.59999389629810485"/>
    <pageSetUpPr fitToPage="1"/>
  </sheetPr>
  <dimension ref="A1:S28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18" customWidth="1"/>
    <col min="2" max="2" width="4.5546875" style="18" customWidth="1"/>
    <col min="3" max="3" width="30.6640625" style="18" customWidth="1"/>
    <col min="4" max="4" width="34.33203125" style="18" customWidth="1"/>
    <col min="5" max="5" width="30.5546875" style="18" customWidth="1"/>
    <col min="6" max="6" width="28.6640625" style="18" customWidth="1"/>
    <col min="7" max="7" width="7.109375" style="18" bestFit="1" customWidth="1"/>
    <col min="8" max="8" width="50.5546875" style="18" customWidth="1"/>
    <col min="9" max="9" width="7.5546875" style="18" customWidth="1"/>
    <col min="10" max="10" width="11.44140625" style="18"/>
    <col min="11" max="11" width="4.88671875" style="18" customWidth="1"/>
    <col min="12" max="12" width="2.88671875" style="18" customWidth="1"/>
    <col min="13" max="13" width="11.44140625" style="18"/>
    <col min="14" max="20" width="4" style="18" customWidth="1"/>
    <col min="21" max="16384" width="11.44140625" style="18"/>
  </cols>
  <sheetData>
    <row r="1" spans="1:19" s="2" customFormat="1" ht="42" customHeight="1" x14ac:dyDescent="0.3">
      <c r="A1" s="414"/>
      <c r="B1" s="411" t="str">
        <f ca="1">' '!A394</f>
        <v>D I S T R I B U T I O N   C H A N N E L S</v>
      </c>
      <c r="C1" s="414"/>
      <c r="D1" s="411"/>
      <c r="E1" s="411"/>
      <c r="F1" s="411"/>
      <c r="G1" s="431"/>
      <c r="H1" s="411"/>
      <c r="I1" s="411"/>
      <c r="J1" s="411"/>
      <c r="K1" s="194"/>
      <c r="L1" s="194"/>
      <c r="M1" s="194"/>
      <c r="N1" s="194"/>
      <c r="O1" s="194"/>
      <c r="P1" s="194"/>
      <c r="Q1" s="194"/>
      <c r="R1" s="194"/>
      <c r="S1" s="194"/>
    </row>
    <row r="2" spans="1:19" s="2" customFormat="1" ht="0.9" customHeight="1" x14ac:dyDescent="0.3">
      <c r="A2" s="92"/>
      <c r="B2" s="92"/>
      <c r="C2" s="92"/>
      <c r="D2" s="193"/>
      <c r="E2" s="193"/>
      <c r="F2" s="193"/>
      <c r="G2" s="193"/>
      <c r="H2" s="193"/>
      <c r="I2" s="193"/>
      <c r="J2" s="193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6.5" customHeight="1" x14ac:dyDescent="0.3">
      <c r="B3" s="455"/>
      <c r="C3" s="608"/>
    </row>
    <row r="4" spans="1:19" ht="14.25" customHeight="1" x14ac:dyDescent="0.3">
      <c r="A4" s="582"/>
      <c r="B4" s="609"/>
      <c r="C4" s="609"/>
    </row>
    <row r="5" spans="1:19" ht="41.25" customHeight="1" x14ac:dyDescent="0.3">
      <c r="B5" s="512" t="str">
        <f ca="1">' '!A66</f>
        <v>No.</v>
      </c>
      <c r="C5" s="610" t="str">
        <f ca="1">' '!A395</f>
        <v>Products &amp; Services</v>
      </c>
      <c r="D5" s="611"/>
      <c r="E5" s="512" t="str">
        <f ca="1">' '!A358</f>
        <v>Which distribution channels?</v>
      </c>
      <c r="F5" s="513" t="str">
        <f ca="1">' '!A390</f>
        <v>Possible measures</v>
      </c>
      <c r="G5" s="583" t="str">
        <f ca="1">' '!A73</f>
        <v>Status</v>
      </c>
    </row>
    <row r="6" spans="1:19" ht="3.75" customHeight="1" x14ac:dyDescent="0.3">
      <c r="B6" s="612"/>
      <c r="C6" s="613"/>
      <c r="E6" s="612"/>
      <c r="F6" s="614"/>
      <c r="G6" s="613"/>
    </row>
    <row r="7" spans="1:19" s="611" customFormat="1" ht="28.8" x14ac:dyDescent="0.3">
      <c r="B7" s="615">
        <v>1</v>
      </c>
      <c r="C7" s="616" t="str">
        <f>IF(Produkte!C6&lt;&gt;"",Produkte!C6,"")</f>
        <v>Product 1</v>
      </c>
      <c r="D7" s="18"/>
      <c r="E7" s="148" t="s">
        <v>1968</v>
      </c>
      <c r="F7" s="149" t="s">
        <v>905</v>
      </c>
      <c r="G7" s="38">
        <v>2</v>
      </c>
    </row>
    <row r="8" spans="1:19" s="611" customFormat="1" ht="28.8" x14ac:dyDescent="0.3">
      <c r="B8" s="615">
        <v>2</v>
      </c>
      <c r="C8" s="616" t="str">
        <f>IF(Produkte!C7&lt;&gt;"",Produkte!C7,"")</f>
        <v>Product 2</v>
      </c>
      <c r="D8" s="18"/>
      <c r="E8" s="148" t="s">
        <v>1969</v>
      </c>
      <c r="F8" s="150" t="s">
        <v>905</v>
      </c>
      <c r="G8" s="38">
        <v>3</v>
      </c>
    </row>
    <row r="9" spans="1:19" s="611" customFormat="1" ht="28.8" x14ac:dyDescent="0.3">
      <c r="B9" s="615">
        <v>3</v>
      </c>
      <c r="C9" s="616" t="str">
        <f>IF(Produkte!C8&lt;&gt;"",Produkte!C8,"")</f>
        <v/>
      </c>
      <c r="D9" s="18"/>
      <c r="E9" s="148"/>
      <c r="F9" s="150" t="s">
        <v>905</v>
      </c>
      <c r="G9" s="42"/>
    </row>
    <row r="10" spans="1:19" s="611" customFormat="1" ht="28.8" x14ac:dyDescent="0.3">
      <c r="B10" s="615">
        <v>4</v>
      </c>
      <c r="C10" s="616" t="str">
        <f>IF(Produkte!C9&lt;&gt;"",Produkte!C9,"")</f>
        <v/>
      </c>
      <c r="D10" s="18"/>
      <c r="E10" s="148"/>
      <c r="F10" s="150" t="s">
        <v>905</v>
      </c>
      <c r="G10" s="45"/>
    </row>
    <row r="11" spans="1:19" s="611" customFormat="1" ht="28.8" x14ac:dyDescent="0.3">
      <c r="B11" s="615">
        <v>5</v>
      </c>
      <c r="C11" s="616" t="str">
        <f>IF(Produkte!C10&lt;&gt;"",Produkte!C10,"")</f>
        <v/>
      </c>
      <c r="D11" s="18"/>
      <c r="E11" s="148"/>
      <c r="F11" s="150" t="s">
        <v>905</v>
      </c>
      <c r="G11" s="42"/>
    </row>
    <row r="12" spans="1:19" s="611" customFormat="1" ht="28.8" x14ac:dyDescent="0.3">
      <c r="B12" s="615">
        <v>6</v>
      </c>
      <c r="C12" s="616" t="str">
        <f>IF(Produkte!C11&lt;&gt;"",Produkte!C11,"")</f>
        <v/>
      </c>
      <c r="D12" s="18"/>
      <c r="E12" s="148"/>
      <c r="F12" s="150" t="s">
        <v>905</v>
      </c>
      <c r="G12" s="45"/>
    </row>
    <row r="13" spans="1:19" s="611" customFormat="1" ht="28.8" x14ac:dyDescent="0.3">
      <c r="B13" s="615">
        <v>7</v>
      </c>
      <c r="C13" s="616" t="str">
        <f>IF(Produkte!C12&lt;&gt;"",Produkte!C12,"")</f>
        <v/>
      </c>
      <c r="D13" s="18"/>
      <c r="E13" s="148"/>
      <c r="F13" s="150" t="s">
        <v>905</v>
      </c>
      <c r="G13" s="42"/>
    </row>
    <row r="14" spans="1:19" s="611" customFormat="1" ht="28.8" x14ac:dyDescent="0.3">
      <c r="B14" s="615">
        <v>8</v>
      </c>
      <c r="C14" s="616" t="str">
        <f>IF(Produkte!C13&lt;&gt;"",Produkte!C13,"")</f>
        <v/>
      </c>
      <c r="D14" s="18"/>
      <c r="E14" s="148"/>
      <c r="F14" s="150" t="s">
        <v>905</v>
      </c>
      <c r="G14" s="45"/>
    </row>
    <row r="15" spans="1:19" s="611" customFormat="1" ht="28.8" x14ac:dyDescent="0.3">
      <c r="B15" s="615">
        <v>9</v>
      </c>
      <c r="C15" s="616" t="str">
        <f>IF(Produkte!C14&lt;&gt;"",Produkte!C14,"")</f>
        <v/>
      </c>
      <c r="D15" s="18"/>
      <c r="E15" s="148"/>
      <c r="F15" s="150" t="s">
        <v>905</v>
      </c>
      <c r="G15" s="42"/>
    </row>
    <row r="16" spans="1:19" s="611" customFormat="1" ht="28.8" x14ac:dyDescent="0.3">
      <c r="B16" s="615">
        <v>10</v>
      </c>
      <c r="C16" s="616" t="str">
        <f>IF(Produkte!C15&lt;&gt;"",Produkte!C15,"")</f>
        <v/>
      </c>
      <c r="D16" s="18"/>
      <c r="E16" s="148"/>
      <c r="F16" s="150" t="s">
        <v>905</v>
      </c>
      <c r="G16" s="45"/>
    </row>
    <row r="17" spans="2:7" s="611" customFormat="1" ht="28.8" x14ac:dyDescent="0.3">
      <c r="B17" s="615">
        <v>11</v>
      </c>
      <c r="C17" s="616" t="str">
        <f>IF(Produkte!C16&lt;&gt;"",Produkte!C16,"")</f>
        <v/>
      </c>
      <c r="D17" s="18"/>
      <c r="E17" s="148"/>
      <c r="F17" s="150" t="s">
        <v>905</v>
      </c>
      <c r="G17" s="42"/>
    </row>
    <row r="18" spans="2:7" s="611" customFormat="1" ht="28.8" x14ac:dyDescent="0.3">
      <c r="B18" s="615">
        <v>12</v>
      </c>
      <c r="C18" s="616" t="str">
        <f>IF(Produkte!C17&lt;&gt;"",Produkte!C17,"")</f>
        <v/>
      </c>
      <c r="D18" s="18"/>
      <c r="E18" s="148"/>
      <c r="F18" s="150" t="s">
        <v>905</v>
      </c>
      <c r="G18" s="45"/>
    </row>
    <row r="19" spans="2:7" s="611" customFormat="1" ht="28.8" x14ac:dyDescent="0.3">
      <c r="B19" s="615">
        <v>13</v>
      </c>
      <c r="C19" s="616" t="str">
        <f>IF(Produkte!C18&lt;&gt;"",Produkte!C18,"")</f>
        <v/>
      </c>
      <c r="D19" s="18"/>
      <c r="E19" s="148"/>
      <c r="F19" s="150" t="s">
        <v>905</v>
      </c>
      <c r="G19" s="42"/>
    </row>
    <row r="20" spans="2:7" s="611" customFormat="1" ht="28.8" x14ac:dyDescent="0.3">
      <c r="B20" s="615">
        <v>14</v>
      </c>
      <c r="C20" s="616" t="str">
        <f>IF(Produkte!C19&lt;&gt;"",Produkte!C19,"")</f>
        <v/>
      </c>
      <c r="D20" s="18"/>
      <c r="E20" s="148"/>
      <c r="F20" s="150" t="s">
        <v>905</v>
      </c>
      <c r="G20" s="45"/>
    </row>
    <row r="21" spans="2:7" s="611" customFormat="1" ht="28.8" x14ac:dyDescent="0.3">
      <c r="B21" s="615">
        <v>15</v>
      </c>
      <c r="C21" s="616" t="str">
        <f>IF(Produkte!C20&lt;&gt;"",Produkte!C20,"")</f>
        <v/>
      </c>
      <c r="D21" s="18"/>
      <c r="E21" s="148"/>
      <c r="F21" s="150" t="s">
        <v>905</v>
      </c>
      <c r="G21" s="42"/>
    </row>
    <row r="22" spans="2:7" s="611" customFormat="1" ht="28.8" x14ac:dyDescent="0.3">
      <c r="B22" s="615">
        <v>16</v>
      </c>
      <c r="C22" s="616" t="str">
        <f>IF(Produkte!C21&lt;&gt;"",Produkte!C21,"")</f>
        <v/>
      </c>
      <c r="D22" s="18"/>
      <c r="E22" s="148"/>
      <c r="F22" s="150" t="s">
        <v>905</v>
      </c>
      <c r="G22" s="42"/>
    </row>
    <row r="23" spans="2:7" s="611" customFormat="1" ht="28.8" x14ac:dyDescent="0.3">
      <c r="B23" s="615">
        <v>17</v>
      </c>
      <c r="C23" s="616" t="str">
        <f>IF(Produkte!C22&lt;&gt;"",Produkte!C22,"")</f>
        <v/>
      </c>
      <c r="D23" s="18"/>
      <c r="E23" s="148"/>
      <c r="F23" s="150" t="s">
        <v>905</v>
      </c>
      <c r="G23" s="45"/>
    </row>
    <row r="24" spans="2:7" s="611" customFormat="1" ht="28.8" x14ac:dyDescent="0.3">
      <c r="B24" s="615">
        <v>18</v>
      </c>
      <c r="C24" s="616" t="str">
        <f>IF(Produkte!C23&lt;&gt;"",Produkte!C23,"")</f>
        <v/>
      </c>
      <c r="D24" s="18"/>
      <c r="E24" s="148"/>
      <c r="F24" s="150" t="s">
        <v>905</v>
      </c>
      <c r="G24" s="42"/>
    </row>
    <row r="25" spans="2:7" s="611" customFormat="1" ht="28.8" x14ac:dyDescent="0.3">
      <c r="B25" s="615">
        <v>19</v>
      </c>
      <c r="C25" s="616" t="str">
        <f>IF(Produkte!C24&lt;&gt;"",Produkte!C24,"")</f>
        <v/>
      </c>
      <c r="D25" s="18"/>
      <c r="E25" s="148"/>
      <c r="F25" s="150" t="s">
        <v>905</v>
      </c>
      <c r="G25" s="45"/>
    </row>
    <row r="26" spans="2:7" s="611" customFormat="1" ht="28.8" x14ac:dyDescent="0.3">
      <c r="B26" s="617">
        <v>20</v>
      </c>
      <c r="C26" s="618" t="str">
        <f>IF(Produkte!C25&lt;&gt;"",Produkte!C25,"")</f>
        <v/>
      </c>
      <c r="D26" s="18"/>
      <c r="E26" s="148"/>
      <c r="F26" s="150" t="s">
        <v>905</v>
      </c>
      <c r="G26" s="50"/>
    </row>
    <row r="27" spans="2:7" ht="5.25" customHeight="1" x14ac:dyDescent="0.3">
      <c r="B27" s="619"/>
      <c r="C27" s="619"/>
    </row>
    <row r="28" spans="2:7" ht="11.25" customHeight="1" x14ac:dyDescent="0.3">
      <c r="B28" s="423" t="s">
        <v>2036</v>
      </c>
      <c r="C28" s="421"/>
      <c r="G28" s="621" t="str">
        <f>' '!C574</f>
        <v>Pfeil kopieren: ctrl und linke Maustaste</v>
      </c>
    </row>
  </sheetData>
  <sheetProtection sheet="1" objects="1" scenarios="1" formatCells="0" formatColumns="0" formatRows="0" insertHyperlinks="0" selectLockedCells="1" sort="0" autoFilter="0"/>
  <conditionalFormatting sqref="E27">
    <cfRule type="expression" dxfId="97" priority="2">
      <formula>MOD(ROW(A13),2)=0</formula>
    </cfRule>
  </conditionalFormatting>
  <conditionalFormatting sqref="B7:C26 E7:G26">
    <cfRule type="expression" dxfId="96" priority="3">
      <formula>MOD(ROW(XEZ1),2)=0</formula>
    </cfRule>
    <cfRule type="expression" dxfId="95" priority="4">
      <formula>MOD(ROW(XFD2),2)=0</formula>
    </cfRule>
  </conditionalFormatting>
  <dataValidations count="1">
    <dataValidation type="list" allowBlank="1" showInputMessage="1" showErrorMessage="1" sqref="G6:G25" xr:uid="{00000000-0002-0000-0E00-000000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3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E70FA4D-24AE-4D86-9AB5-C2545E40A26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G7:G26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">
    <tabColor theme="4" tint="0.59999389629810485"/>
    <pageSetUpPr fitToPage="1"/>
  </sheetPr>
  <dimension ref="A1:R13"/>
  <sheetViews>
    <sheetView showGridLines="0" zoomScaleNormal="100" workbookViewId="0">
      <pane ySplit="1" topLeftCell="A2" activePane="bottomLeft" state="frozen"/>
      <selection activeCell="T12" sqref="T12"/>
      <selection pane="bottomLeft" activeCell="B7" sqref="B7"/>
    </sheetView>
  </sheetViews>
  <sheetFormatPr baseColWidth="10" defaultColWidth="11.44140625" defaultRowHeight="14.4" x14ac:dyDescent="0.3"/>
  <cols>
    <col min="1" max="1" width="7" style="18" customWidth="1"/>
    <col min="2" max="2" width="23.5546875" style="18" customWidth="1"/>
    <col min="3" max="3" width="143.44140625" style="18" customWidth="1"/>
    <col min="4" max="4" width="23.88671875" style="18" customWidth="1"/>
    <col min="5" max="5" width="14.44140625" style="18" customWidth="1"/>
    <col min="6" max="6" width="11.109375" style="18" bestFit="1" customWidth="1"/>
    <col min="7" max="7" width="50.5546875" style="18" customWidth="1"/>
    <col min="8" max="8" width="7.5546875" style="18" customWidth="1"/>
    <col min="9" max="9" width="11.44140625" style="18"/>
    <col min="10" max="10" width="4.88671875" style="18" customWidth="1"/>
    <col min="11" max="11" width="2.88671875" style="18" customWidth="1"/>
    <col min="12" max="12" width="11.44140625" style="18"/>
    <col min="13" max="19" width="4" style="18" customWidth="1"/>
    <col min="20" max="16384" width="11.44140625" style="18"/>
  </cols>
  <sheetData>
    <row r="1" spans="1:18" s="2" customFormat="1" ht="42" customHeight="1" x14ac:dyDescent="0.3">
      <c r="A1" s="414"/>
      <c r="B1" s="411" t="str">
        <f ca="1">' '!A396</f>
        <v>M A R K E T   S E G M E N T A T I O N</v>
      </c>
      <c r="C1" s="431"/>
      <c r="D1" s="411"/>
      <c r="E1" s="411"/>
      <c r="F1" s="411"/>
      <c r="G1" s="411"/>
      <c r="H1" s="411"/>
      <c r="I1" s="411"/>
      <c r="J1" s="194"/>
      <c r="K1" s="194"/>
      <c r="L1" s="194"/>
      <c r="M1" s="194"/>
      <c r="N1" s="194"/>
      <c r="O1" s="194"/>
      <c r="P1" s="194"/>
      <c r="Q1" s="194"/>
      <c r="R1" s="194"/>
    </row>
    <row r="2" spans="1:18" s="2" customFormat="1" ht="0.9" customHeight="1" x14ac:dyDescent="0.3">
      <c r="A2" s="92"/>
      <c r="B2" s="92"/>
      <c r="C2" s="193"/>
      <c r="D2" s="193"/>
      <c r="E2" s="193"/>
      <c r="F2" s="193"/>
      <c r="G2" s="193"/>
      <c r="H2" s="193"/>
      <c r="I2" s="193"/>
      <c r="J2" s="194"/>
      <c r="K2" s="194"/>
      <c r="L2" s="194"/>
      <c r="M2" s="194"/>
      <c r="N2" s="194"/>
      <c r="O2" s="194"/>
      <c r="P2" s="194"/>
      <c r="Q2" s="194"/>
      <c r="R2" s="194"/>
    </row>
    <row r="3" spans="1:18" ht="16.5" customHeight="1" x14ac:dyDescent="0.3">
      <c r="B3" s="455"/>
    </row>
    <row r="4" spans="1:18" ht="14.25" customHeight="1" x14ac:dyDescent="0.3">
      <c r="A4" s="582"/>
      <c r="B4" s="609"/>
    </row>
    <row r="5" spans="1:18" ht="41.25" customHeight="1" x14ac:dyDescent="0.3">
      <c r="B5" s="622" t="str">
        <f ca="1">' '!A397</f>
        <v>Segments</v>
      </c>
      <c r="C5" s="623" t="str">
        <f ca="1">' '!A398</f>
        <v>Customers</v>
      </c>
    </row>
    <row r="6" spans="1:18" ht="3.75" customHeight="1" x14ac:dyDescent="0.3">
      <c r="B6" s="619"/>
    </row>
    <row r="7" spans="1:18" ht="132.75" customHeight="1" thickBot="1" x14ac:dyDescent="0.35">
      <c r="B7" s="145" t="s">
        <v>570</v>
      </c>
      <c r="C7" s="624"/>
    </row>
    <row r="8" spans="1:18" ht="132.75" customHeight="1" thickBot="1" x14ac:dyDescent="0.35">
      <c r="B8" s="146" t="s">
        <v>1784</v>
      </c>
      <c r="C8" s="625"/>
    </row>
    <row r="9" spans="1:18" ht="132.75" customHeight="1" thickBot="1" x14ac:dyDescent="0.35">
      <c r="B9" s="146" t="s">
        <v>1784</v>
      </c>
      <c r="C9" s="625"/>
    </row>
    <row r="10" spans="1:18" ht="132.75" customHeight="1" thickBot="1" x14ac:dyDescent="0.35">
      <c r="B10" s="146" t="s">
        <v>1784</v>
      </c>
      <c r="C10" s="626"/>
    </row>
    <row r="11" spans="1:18" ht="132.75" customHeight="1" x14ac:dyDescent="0.3">
      <c r="B11" s="147" t="s">
        <v>1784</v>
      </c>
      <c r="C11" s="626"/>
    </row>
    <row r="12" spans="1:18" ht="5.25" customHeight="1" x14ac:dyDescent="0.3">
      <c r="B12" s="619"/>
    </row>
    <row r="13" spans="1:18" x14ac:dyDescent="0.3">
      <c r="B13" s="423" t="s">
        <v>2036</v>
      </c>
      <c r="C13" s="621" t="str">
        <f>' '!C574</f>
        <v>Pfeil kopieren: ctrl und linke Maustaste</v>
      </c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9" scale="74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4370" r:id="rId4" name="Drop Down 2">
              <controlPr locked="0" defaultSize="0" autoLine="0" autoPict="0">
                <anchor moveWithCells="1">
                  <from>
                    <xdr:col>2</xdr:col>
                    <xdr:colOff>1104900</xdr:colOff>
                    <xdr:row>6</xdr:row>
                    <xdr:rowOff>198120</xdr:rowOff>
                  </from>
                  <to>
                    <xdr:col>2</xdr:col>
                    <xdr:colOff>3276600</xdr:colOff>
                    <xdr:row>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2" r:id="rId5" name="Drop Down 4">
              <controlPr locked="0" defaultSize="0" autoLine="0" autoPict="0">
                <anchor moveWithCells="1">
                  <from>
                    <xdr:col>2</xdr:col>
                    <xdr:colOff>213360</xdr:colOff>
                    <xdr:row>6</xdr:row>
                    <xdr:rowOff>746760</xdr:rowOff>
                  </from>
                  <to>
                    <xdr:col>2</xdr:col>
                    <xdr:colOff>2385060</xdr:colOff>
                    <xdr:row>6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3" r:id="rId6" name="Drop Down 5">
              <controlPr locked="0" defaultSize="0" autoLine="0" autoPict="0">
                <anchor moveWithCells="1">
                  <from>
                    <xdr:col>2</xdr:col>
                    <xdr:colOff>4213860</xdr:colOff>
                    <xdr:row>6</xdr:row>
                    <xdr:rowOff>236220</xdr:rowOff>
                  </from>
                  <to>
                    <xdr:col>2</xdr:col>
                    <xdr:colOff>6385560</xdr:colOff>
                    <xdr:row>6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4" r:id="rId7" name="Drop Down 6">
              <controlPr locked="0" defaultSize="0" autoLine="0" autoPict="0">
                <anchor moveWithCells="1">
                  <from>
                    <xdr:col>2</xdr:col>
                    <xdr:colOff>7124700</xdr:colOff>
                    <xdr:row>6</xdr:row>
                    <xdr:rowOff>289560</xdr:rowOff>
                  </from>
                  <to>
                    <xdr:col>2</xdr:col>
                    <xdr:colOff>9296400</xdr:colOff>
                    <xdr:row>6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5" r:id="rId8" name="Drop Down 7">
              <controlPr locked="0" defaultSize="0" autoLine="0" autoPict="0">
                <anchor moveWithCells="1">
                  <from>
                    <xdr:col>2</xdr:col>
                    <xdr:colOff>6934200</xdr:colOff>
                    <xdr:row>6</xdr:row>
                    <xdr:rowOff>1036320</xdr:rowOff>
                  </from>
                  <to>
                    <xdr:col>2</xdr:col>
                    <xdr:colOff>9105900</xdr:colOff>
                    <xdr:row>6</xdr:row>
                    <xdr:rowOff>1249680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6" r:id="rId9" name="Drop Down 8">
              <controlPr locked="0" defaultSize="0" autoLine="0" autoPict="0">
                <anchor moveWithCells="1">
                  <from>
                    <xdr:col>2</xdr:col>
                    <xdr:colOff>190500</xdr:colOff>
                    <xdr:row>7</xdr:row>
                    <xdr:rowOff>335280</xdr:rowOff>
                  </from>
                  <to>
                    <xdr:col>2</xdr:col>
                    <xdr:colOff>2362200</xdr:colOff>
                    <xdr:row>7</xdr:row>
                    <xdr:rowOff>541020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8" r:id="rId10" name="Drop Down 10">
              <controlPr locked="0" defaultSize="0" autoLine="0" autoPict="0">
                <anchor moveWithCells="1">
                  <from>
                    <xdr:col>2</xdr:col>
                    <xdr:colOff>3276600</xdr:colOff>
                    <xdr:row>7</xdr:row>
                    <xdr:rowOff>457200</xdr:rowOff>
                  </from>
                  <to>
                    <xdr:col>2</xdr:col>
                    <xdr:colOff>5448300</xdr:colOff>
                    <xdr:row>7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9" r:id="rId11" name="Drop Down 11">
              <controlPr locked="0" defaultSize="0" autoLine="0" autoPict="0">
                <anchor moveWithCells="1">
                  <from>
                    <xdr:col>2</xdr:col>
                    <xdr:colOff>7086600</xdr:colOff>
                    <xdr:row>7</xdr:row>
                    <xdr:rowOff>419100</xdr:rowOff>
                  </from>
                  <to>
                    <xdr:col>2</xdr:col>
                    <xdr:colOff>9258300</xdr:colOff>
                    <xdr:row>7</xdr:row>
                    <xdr:rowOff>632460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0" r:id="rId12" name="Drop Down 12">
              <controlPr locked="0" defaultSize="0" autoLine="0" autoPict="0">
                <anchor moveWithCells="1">
                  <from>
                    <xdr:col>2</xdr:col>
                    <xdr:colOff>5989320</xdr:colOff>
                    <xdr:row>7</xdr:row>
                    <xdr:rowOff>1112520</xdr:rowOff>
                  </from>
                  <to>
                    <xdr:col>2</xdr:col>
                    <xdr:colOff>8161020</xdr:colOff>
                    <xdr:row>7</xdr:row>
                    <xdr:rowOff>1325880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1" r:id="rId13" name="Drop Down 13">
              <controlPr locked="0" defaultSize="0" autoLine="0" autoPict="0">
                <anchor moveWithCells="1">
                  <from>
                    <xdr:col>2</xdr:col>
                    <xdr:colOff>198120</xdr:colOff>
                    <xdr:row>8</xdr:row>
                    <xdr:rowOff>266700</xdr:rowOff>
                  </from>
                  <to>
                    <xdr:col>2</xdr:col>
                    <xdr:colOff>2369820</xdr:colOff>
                    <xdr:row>8</xdr:row>
                    <xdr:rowOff>480060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2" r:id="rId14" name="Drop Down 14">
              <controlPr locked="0" defaultSize="0" autoLine="0" autoPict="0">
                <anchor moveWithCells="1">
                  <from>
                    <xdr:col>2</xdr:col>
                    <xdr:colOff>2476500</xdr:colOff>
                    <xdr:row>8</xdr:row>
                    <xdr:rowOff>1280160</xdr:rowOff>
                  </from>
                  <to>
                    <xdr:col>2</xdr:col>
                    <xdr:colOff>4648200</xdr:colOff>
                    <xdr:row>8</xdr:row>
                    <xdr:rowOff>1485900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3" r:id="rId15" name="Drop Down 15">
              <controlPr locked="0" defaultSize="0" autoLine="0" autoPict="0">
                <anchor moveWithCells="1">
                  <from>
                    <xdr:col>2</xdr:col>
                    <xdr:colOff>3962400</xdr:colOff>
                    <xdr:row>8</xdr:row>
                    <xdr:rowOff>464820</xdr:rowOff>
                  </from>
                  <to>
                    <xdr:col>2</xdr:col>
                    <xdr:colOff>6134100</xdr:colOff>
                    <xdr:row>8</xdr:row>
                    <xdr:rowOff>678180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4" r:id="rId16" name="Drop Down 16">
              <controlPr locked="0" defaultSize="0" autoLine="0" autoPict="0">
                <anchor moveWithCells="1">
                  <from>
                    <xdr:col>2</xdr:col>
                    <xdr:colOff>7284720</xdr:colOff>
                    <xdr:row>8</xdr:row>
                    <xdr:rowOff>1173480</xdr:rowOff>
                  </from>
                  <to>
                    <xdr:col>2</xdr:col>
                    <xdr:colOff>9456420</xdr:colOff>
                    <xdr:row>8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5" r:id="rId17" name="Drop Down 17">
              <controlPr locked="0" defaultSize="0" autoLine="0" autoPict="0">
                <anchor moveWithCells="1">
                  <from>
                    <xdr:col>2</xdr:col>
                    <xdr:colOff>876300</xdr:colOff>
                    <xdr:row>10</xdr:row>
                    <xdr:rowOff>693420</xdr:rowOff>
                  </from>
                  <to>
                    <xdr:col>2</xdr:col>
                    <xdr:colOff>3048000</xdr:colOff>
                    <xdr:row>10</xdr:row>
                    <xdr:rowOff>906780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6" r:id="rId18" name="Drop Down 18">
              <controlPr locked="0" defaultSize="0" autoLine="0" autoPict="0">
                <anchor moveWithCells="1">
                  <from>
                    <xdr:col>2</xdr:col>
                    <xdr:colOff>2484120</xdr:colOff>
                    <xdr:row>10</xdr:row>
                    <xdr:rowOff>1303020</xdr:rowOff>
                  </from>
                  <to>
                    <xdr:col>2</xdr:col>
                    <xdr:colOff>4655820</xdr:colOff>
                    <xdr:row>10</xdr:row>
                    <xdr:rowOff>1516380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7" r:id="rId19" name="Drop Down 19">
              <controlPr locked="0" defaultSize="0" autoLine="0" autoPict="0">
                <anchor moveWithCells="1">
                  <from>
                    <xdr:col>2</xdr:col>
                    <xdr:colOff>4046220</xdr:colOff>
                    <xdr:row>10</xdr:row>
                    <xdr:rowOff>289560</xdr:rowOff>
                  </from>
                  <to>
                    <xdr:col>2</xdr:col>
                    <xdr:colOff>6217920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8" r:id="rId20" name="Drop Down 20">
              <controlPr locked="0" defaultSize="0" autoLine="0" autoPict="0">
                <anchor moveWithCells="1">
                  <from>
                    <xdr:col>2</xdr:col>
                    <xdr:colOff>4869180</xdr:colOff>
                    <xdr:row>10</xdr:row>
                    <xdr:rowOff>1074420</xdr:rowOff>
                  </from>
                  <to>
                    <xdr:col>2</xdr:col>
                    <xdr:colOff>7040880</xdr:colOff>
                    <xdr:row>10</xdr:row>
                    <xdr:rowOff>1287780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9" r:id="rId21" name="Drop Down 21">
              <controlPr locked="0" defaultSize="0" autoLine="0" autoPict="0">
                <anchor moveWithCells="1">
                  <from>
                    <xdr:col>2</xdr:col>
                    <xdr:colOff>7261860</xdr:colOff>
                    <xdr:row>10</xdr:row>
                    <xdr:rowOff>906780</xdr:rowOff>
                  </from>
                  <to>
                    <xdr:col>2</xdr:col>
                    <xdr:colOff>9433560</xdr:colOff>
                    <xdr:row>10</xdr:row>
                    <xdr:rowOff>1112520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0" r:id="rId22" name="Drop Down 22">
              <controlPr locked="0" defaultSize="0" autoLine="0" autoPict="0">
                <anchor moveWithCells="1">
                  <from>
                    <xdr:col>2</xdr:col>
                    <xdr:colOff>342900</xdr:colOff>
                    <xdr:row>9</xdr:row>
                    <xdr:rowOff>914400</xdr:rowOff>
                  </from>
                  <to>
                    <xdr:col>2</xdr:col>
                    <xdr:colOff>2514600</xdr:colOff>
                    <xdr:row>9</xdr:row>
                    <xdr:rowOff>1127760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1" r:id="rId23" name="Drop Down 23">
              <controlPr locked="0" defaultSize="0" autoLine="0" autoPict="0">
                <anchor moveWithCells="1">
                  <from>
                    <xdr:col>2</xdr:col>
                    <xdr:colOff>2636520</xdr:colOff>
                    <xdr:row>9</xdr:row>
                    <xdr:rowOff>1280160</xdr:rowOff>
                  </from>
                  <to>
                    <xdr:col>2</xdr:col>
                    <xdr:colOff>4808220</xdr:colOff>
                    <xdr:row>9</xdr:row>
                    <xdr:rowOff>1485900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2" r:id="rId24" name="Drop Down 24">
              <controlPr locked="0" defaultSize="0" autoLine="0" autoPict="0">
                <anchor moveWithCells="1">
                  <from>
                    <xdr:col>2</xdr:col>
                    <xdr:colOff>4183380</xdr:colOff>
                    <xdr:row>9</xdr:row>
                    <xdr:rowOff>312420</xdr:rowOff>
                  </from>
                  <to>
                    <xdr:col>2</xdr:col>
                    <xdr:colOff>6355080</xdr:colOff>
                    <xdr:row>9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3" r:id="rId25" name="Drop Down 25">
              <controlPr locked="0" defaultSize="0" autoLine="0" autoPict="0">
                <anchor moveWithCells="1">
                  <from>
                    <xdr:col>2</xdr:col>
                    <xdr:colOff>5661660</xdr:colOff>
                    <xdr:row>9</xdr:row>
                    <xdr:rowOff>1089660</xdr:rowOff>
                  </from>
                  <to>
                    <xdr:col>2</xdr:col>
                    <xdr:colOff>7833360</xdr:colOff>
                    <xdr:row>9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4" r:id="rId26" name="Drop Down 26">
              <controlPr locked="0" defaultSize="0" autoLine="0" autoPict="0">
                <anchor moveWithCells="1">
                  <from>
                    <xdr:col>2</xdr:col>
                    <xdr:colOff>6941820</xdr:colOff>
                    <xdr:row>9</xdr:row>
                    <xdr:rowOff>579120</xdr:rowOff>
                  </from>
                  <to>
                    <xdr:col>2</xdr:col>
                    <xdr:colOff>9113520</xdr:colOff>
                    <xdr:row>9</xdr:row>
                    <xdr:rowOff>792480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5" r:id="rId27" name="Drop Down 27">
              <controlPr locked="0" defaultSize="0" autoLine="0" autoPict="0">
                <anchor moveWithCells="1">
                  <from>
                    <xdr:col>2</xdr:col>
                    <xdr:colOff>259080</xdr:colOff>
                    <xdr:row>10</xdr:row>
                    <xdr:rowOff>220980</xdr:rowOff>
                  </from>
                  <to>
                    <xdr:col>2</xdr:col>
                    <xdr:colOff>2430780</xdr:colOff>
                    <xdr:row>10</xdr:row>
                    <xdr:rowOff>426720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6" r:id="rId28" name="Drop Down 28">
              <controlPr locked="0" defaultSize="0" autoLine="0" autoPict="0">
                <anchor moveWithCells="1">
                  <from>
                    <xdr:col>2</xdr:col>
                    <xdr:colOff>4373880</xdr:colOff>
                    <xdr:row>6</xdr:row>
                    <xdr:rowOff>1325880</xdr:rowOff>
                  </from>
                  <to>
                    <xdr:col>2</xdr:col>
                    <xdr:colOff>6545580</xdr:colOff>
                    <xdr:row>6</xdr:row>
                    <xdr:rowOff>1531620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7" r:id="rId29" name="Drop Down 29">
              <controlPr locked="0" defaultSize="0" autoLine="0" autoPict="0">
                <anchor moveWithCells="1">
                  <from>
                    <xdr:col>2</xdr:col>
                    <xdr:colOff>1211580</xdr:colOff>
                    <xdr:row>9</xdr:row>
                    <xdr:rowOff>259080</xdr:rowOff>
                  </from>
                  <to>
                    <xdr:col>2</xdr:col>
                    <xdr:colOff>3383280</xdr:colOff>
                    <xdr:row>9</xdr:row>
                    <xdr:rowOff>464820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7" r:id="rId30" name="Drop Down 9">
              <controlPr locked="0" defaultSize="0" autoLine="0" autoPict="0">
                <anchor moveWithCells="1">
                  <from>
                    <xdr:col>2</xdr:col>
                    <xdr:colOff>876300</xdr:colOff>
                    <xdr:row>7</xdr:row>
                    <xdr:rowOff>1013460</xdr:rowOff>
                  </from>
                  <to>
                    <xdr:col>2</xdr:col>
                    <xdr:colOff>3048000</xdr:colOff>
                    <xdr:row>7</xdr:row>
                    <xdr:rowOff>1219200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0" r:id="rId31" name="Drop Down 32">
              <controlPr locked="0" defaultSize="0" autoLine="0" autoPict="0">
                <anchor moveWithCells="1">
                  <from>
                    <xdr:col>2</xdr:col>
                    <xdr:colOff>1524000</xdr:colOff>
                    <xdr:row>6</xdr:row>
                    <xdr:rowOff>1203960</xdr:rowOff>
                  </from>
                  <to>
                    <xdr:col>2</xdr:col>
                    <xdr:colOff>3695700</xdr:colOff>
                    <xdr:row>6</xdr:row>
                    <xdr:rowOff>1409700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1" r:id="rId32" name="Drop Down 33">
              <controlPr locked="0" defaultSize="0" autoLine="0" autoPict="0">
                <anchor moveWithCells="1">
                  <from>
                    <xdr:col>2</xdr:col>
                    <xdr:colOff>6499860</xdr:colOff>
                    <xdr:row>8</xdr:row>
                    <xdr:rowOff>373380</xdr:rowOff>
                  </from>
                  <to>
                    <xdr:col>2</xdr:col>
                    <xdr:colOff>8671560</xdr:colOff>
                    <xdr:row>8</xdr:row>
                    <xdr:rowOff>579120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2" r:id="rId33" name="Drop Down 34">
              <controlPr locked="0" defaultSize="0" autoLine="0" autoPict="0">
                <anchor moveWithCells="1">
                  <from>
                    <xdr:col>2</xdr:col>
                    <xdr:colOff>1363980</xdr:colOff>
                    <xdr:row>8</xdr:row>
                    <xdr:rowOff>784860</xdr:rowOff>
                  </from>
                  <to>
                    <xdr:col>2</xdr:col>
                    <xdr:colOff>3535680</xdr:colOff>
                    <xdr:row>8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51">
    <tabColor theme="4" tint="0.59999389629810485"/>
    <pageSetUpPr fitToPage="1"/>
  </sheetPr>
  <dimension ref="A1:P88"/>
  <sheetViews>
    <sheetView showGridLines="0" zoomScaleNormal="100" workbookViewId="0">
      <pane ySplit="1" topLeftCell="A2" activePane="bottomLeft" state="frozen"/>
      <selection activeCell="T12" sqref="T12"/>
      <selection pane="bottomLeft" activeCell="B6" sqref="B6:B12"/>
    </sheetView>
  </sheetViews>
  <sheetFormatPr baseColWidth="10" defaultColWidth="12.5546875" defaultRowHeight="14.4" x14ac:dyDescent="0.3"/>
  <cols>
    <col min="1" max="1" width="7" style="18" customWidth="1"/>
    <col min="2" max="2" width="4.109375" style="105" customWidth="1"/>
    <col min="3" max="3" width="4.44140625" style="105" customWidth="1"/>
    <col min="4" max="4" width="41.5546875" style="105" customWidth="1"/>
    <col min="5" max="5" width="4.44140625" style="105" customWidth="1"/>
    <col min="6" max="6" width="11.88671875" style="105" bestFit="1" customWidth="1"/>
    <col min="7" max="7" width="27.33203125" style="105" customWidth="1"/>
    <col min="8" max="8" width="56.109375" style="105" customWidth="1"/>
    <col min="9" max="9" width="9.33203125" style="105" customWidth="1"/>
    <col min="10" max="10" width="7" style="105" customWidth="1"/>
    <col min="11" max="19" width="4" style="105" customWidth="1"/>
    <col min="20" max="16384" width="12.5546875" style="105"/>
  </cols>
  <sheetData>
    <row r="1" spans="1:16" s="2" customFormat="1" ht="42" customHeight="1" x14ac:dyDescent="0.3">
      <c r="A1" s="414"/>
      <c r="B1" s="411" t="str">
        <f ca="1">' '!A207</f>
        <v>P O T E N T I A L   A N A L Y S I S</v>
      </c>
      <c r="C1" s="411"/>
      <c r="D1" s="411"/>
      <c r="E1" s="411"/>
      <c r="F1" s="411"/>
      <c r="G1" s="411"/>
      <c r="H1" s="431"/>
      <c r="I1" s="193"/>
      <c r="J1" s="193"/>
      <c r="K1" s="193"/>
    </row>
    <row r="2" spans="1:16" s="2" customFormat="1" ht="15.75" customHeight="1" x14ac:dyDescent="0.3">
      <c r="A2" s="18"/>
      <c r="B2" s="455"/>
      <c r="C2" s="193"/>
      <c r="D2" s="92"/>
      <c r="E2" s="193"/>
      <c r="F2" s="193"/>
      <c r="G2" s="193"/>
      <c r="H2" s="193"/>
      <c r="I2" s="193"/>
      <c r="J2" s="193"/>
      <c r="K2" s="193"/>
    </row>
    <row r="3" spans="1:16" s="18" customFormat="1" ht="23.25" customHeight="1" x14ac:dyDescent="0.3">
      <c r="A3" s="418"/>
      <c r="B3" s="418" t="s">
        <v>324</v>
      </c>
      <c r="C3" s="419"/>
      <c r="D3" s="627"/>
      <c r="E3" s="469"/>
      <c r="F3" s="628" t="str">
        <f ca="1">' '!A210</f>
        <v>Competition</v>
      </c>
      <c r="G3" s="628"/>
      <c r="H3" s="629"/>
    </row>
    <row r="5" spans="1:16" ht="18" customHeight="1" x14ac:dyDescent="0.4">
      <c r="B5" s="630"/>
      <c r="C5" s="631" t="str">
        <f ca="1">' '!A211</f>
        <v>No.</v>
      </c>
      <c r="D5" s="632" t="str">
        <f ca="1">' '!A212</f>
        <v>Key factor</v>
      </c>
      <c r="E5" s="633"/>
      <c r="F5" s="631"/>
      <c r="G5" s="634"/>
      <c r="H5" s="632" t="str">
        <f ca="1">' '!A213</f>
        <v>Remarks</v>
      </c>
    </row>
    <row r="6" spans="1:16" ht="18" x14ac:dyDescent="0.35">
      <c r="B6" s="317" t="str">
        <f ca="1">' '!A244</f>
        <v>Distribution</v>
      </c>
      <c r="C6" s="635">
        <v>1</v>
      </c>
      <c r="D6" s="133" t="str">
        <f ca="1">' '!A214</f>
        <v>Product, range</v>
      </c>
      <c r="E6" s="134">
        <v>1</v>
      </c>
      <c r="F6" s="636"/>
      <c r="G6" s="637"/>
      <c r="H6" s="135"/>
    </row>
    <row r="7" spans="1:16" ht="18" x14ac:dyDescent="0.35">
      <c r="B7" s="317"/>
      <c r="C7" s="638">
        <v>2</v>
      </c>
      <c r="D7" s="136" t="str">
        <f ca="1">' '!A215</f>
        <v>Prices, conditions</v>
      </c>
      <c r="E7" s="137">
        <v>0</v>
      </c>
      <c r="F7" s="639"/>
      <c r="G7" s="640"/>
      <c r="H7" s="138"/>
      <c r="P7" s="18"/>
    </row>
    <row r="8" spans="1:16" ht="18" x14ac:dyDescent="0.35">
      <c r="B8" s="317"/>
      <c r="C8" s="641">
        <v>3</v>
      </c>
      <c r="D8" s="139" t="str">
        <f ca="1">' '!A216</f>
        <v xml:space="preserve">Market share, market growth and market structure </v>
      </c>
      <c r="E8" s="140">
        <v>-2</v>
      </c>
      <c r="F8" s="642"/>
      <c r="G8" s="643"/>
      <c r="H8" s="141"/>
      <c r="P8" s="18"/>
    </row>
    <row r="9" spans="1:16" ht="18" x14ac:dyDescent="0.35">
      <c r="B9" s="317"/>
      <c r="C9" s="638">
        <v>4</v>
      </c>
      <c r="D9" s="136" t="str">
        <f ca="1">' '!A217</f>
        <v>Brand name, brand image</v>
      </c>
      <c r="E9" s="137">
        <v>-1</v>
      </c>
      <c r="F9" s="639"/>
      <c r="G9" s="640"/>
      <c r="H9" s="138"/>
      <c r="P9" s="18"/>
    </row>
    <row r="10" spans="1:16" ht="18" x14ac:dyDescent="0.35">
      <c r="B10" s="317"/>
      <c r="C10" s="641">
        <v>5</v>
      </c>
      <c r="D10" s="139" t="str">
        <f ca="1">' '!A218</f>
        <v>Sales organization</v>
      </c>
      <c r="E10" s="140">
        <v>0</v>
      </c>
      <c r="F10" s="642"/>
      <c r="G10" s="643"/>
      <c r="H10" s="141"/>
      <c r="P10" s="18"/>
    </row>
    <row r="11" spans="1:16" ht="18" x14ac:dyDescent="0.35">
      <c r="B11" s="317"/>
      <c r="C11" s="638">
        <v>6</v>
      </c>
      <c r="D11" s="136" t="str">
        <f ca="1">' '!A219</f>
        <v>Customer service</v>
      </c>
      <c r="E11" s="137">
        <v>0</v>
      </c>
      <c r="F11" s="639"/>
      <c r="G11" s="640"/>
      <c r="H11" s="138"/>
      <c r="P11" s="18"/>
    </row>
    <row r="12" spans="1:16" ht="18" x14ac:dyDescent="0.35">
      <c r="B12" s="317"/>
      <c r="C12" s="641">
        <v>7</v>
      </c>
      <c r="D12" s="139" t="str">
        <f ca="1">' '!A220</f>
        <v>Delivery times, adherence to delivery dates, reliability</v>
      </c>
      <c r="E12" s="140">
        <v>0</v>
      </c>
      <c r="F12" s="642"/>
      <c r="G12" s="643"/>
      <c r="H12" s="141"/>
      <c r="P12" s="18"/>
    </row>
    <row r="13" spans="1:16" ht="18" x14ac:dyDescent="0.35">
      <c r="B13" s="318" t="str">
        <f ca="1">' '!A245</f>
        <v>Production</v>
      </c>
      <c r="C13" s="638">
        <v>8</v>
      </c>
      <c r="D13" s="136" t="str">
        <f ca="1">' '!A221</f>
        <v>Quality</v>
      </c>
      <c r="E13" s="137">
        <v>1</v>
      </c>
      <c r="F13" s="639"/>
      <c r="G13" s="640"/>
      <c r="H13" s="138"/>
      <c r="P13" s="18"/>
    </row>
    <row r="14" spans="1:16" ht="18" x14ac:dyDescent="0.35">
      <c r="B14" s="318"/>
      <c r="C14" s="641">
        <v>9</v>
      </c>
      <c r="D14" s="139" t="str">
        <f ca="1">' '!A222</f>
        <v>Cost level</v>
      </c>
      <c r="E14" s="140">
        <v>0</v>
      </c>
      <c r="F14" s="642"/>
      <c r="G14" s="643"/>
      <c r="H14" s="141"/>
      <c r="P14" s="18"/>
    </row>
    <row r="15" spans="1:16" ht="18" x14ac:dyDescent="0.35">
      <c r="B15" s="318"/>
      <c r="C15" s="638">
        <v>10</v>
      </c>
      <c r="D15" s="136" t="str">
        <f ca="1">' '!A223</f>
        <v>Modernity of equipment</v>
      </c>
      <c r="E15" s="137">
        <v>2</v>
      </c>
      <c r="F15" s="639"/>
      <c r="G15" s="640"/>
      <c r="H15" s="138"/>
      <c r="P15" s="18"/>
    </row>
    <row r="16" spans="1:16" ht="18" x14ac:dyDescent="0.35">
      <c r="B16" s="318"/>
      <c r="C16" s="641">
        <v>11</v>
      </c>
      <c r="D16" s="139" t="str">
        <f ca="1">' '!A224</f>
        <v>Productivity</v>
      </c>
      <c r="E16" s="140">
        <v>1</v>
      </c>
      <c r="F16" s="642"/>
      <c r="G16" s="643"/>
      <c r="H16" s="141"/>
      <c r="P16" s="18"/>
    </row>
    <row r="17" spans="2:16" ht="18" x14ac:dyDescent="0.35">
      <c r="B17" s="318"/>
      <c r="C17" s="638">
        <v>12</v>
      </c>
      <c r="D17" s="136" t="str">
        <f ca="1">' '!A225</f>
        <v>Environmental impact, energy consumption</v>
      </c>
      <c r="E17" s="137">
        <v>1</v>
      </c>
      <c r="F17" s="639"/>
      <c r="G17" s="640"/>
      <c r="H17" s="138"/>
      <c r="P17" s="18"/>
    </row>
    <row r="18" spans="2:16" ht="18" x14ac:dyDescent="0.35">
      <c r="B18" s="318"/>
      <c r="C18" s="641">
        <v>13</v>
      </c>
      <c r="D18" s="139" t="str">
        <f ca="1">' '!A226</f>
        <v>Location, logistics</v>
      </c>
      <c r="E18" s="140">
        <v>-1</v>
      </c>
      <c r="F18" s="642"/>
      <c r="G18" s="643"/>
      <c r="H18" s="141"/>
      <c r="P18" s="18"/>
    </row>
    <row r="19" spans="2:16" ht="18" x14ac:dyDescent="0.35">
      <c r="B19" s="319" t="str">
        <f ca="1">' '!A246</f>
        <v>Procurement</v>
      </c>
      <c r="C19" s="638">
        <v>14</v>
      </c>
      <c r="D19" s="136" t="str">
        <f ca="1">' '!A227</f>
        <v>Supply shortages</v>
      </c>
      <c r="E19" s="137">
        <v>0</v>
      </c>
      <c r="F19" s="639"/>
      <c r="G19" s="640"/>
      <c r="H19" s="141"/>
      <c r="P19" s="18"/>
    </row>
    <row r="20" spans="2:16" ht="18" x14ac:dyDescent="0.35">
      <c r="B20" s="319"/>
      <c r="C20" s="641">
        <v>15</v>
      </c>
      <c r="D20" s="139" t="str">
        <f ca="1">' '!A228</f>
        <v>Price dependency</v>
      </c>
      <c r="E20" s="140">
        <v>0</v>
      </c>
      <c r="F20" s="642"/>
      <c r="G20" s="643"/>
      <c r="H20" s="141"/>
      <c r="P20" s="18"/>
    </row>
    <row r="21" spans="2:16" ht="18" x14ac:dyDescent="0.35">
      <c r="B21" s="319"/>
      <c r="C21" s="638">
        <v>16</v>
      </c>
      <c r="D21" s="136" t="str">
        <f ca="1">' '!A229</f>
        <v>Exchange rate dependency</v>
      </c>
      <c r="E21" s="137">
        <v>0</v>
      </c>
      <c r="F21" s="639"/>
      <c r="G21" s="640"/>
      <c r="H21" s="141"/>
      <c r="P21" s="18"/>
    </row>
    <row r="22" spans="2:16" ht="18" x14ac:dyDescent="0.35">
      <c r="B22" s="319"/>
      <c r="C22" s="641">
        <v>17</v>
      </c>
      <c r="D22" s="139" t="str">
        <f ca="1">' '!A230</f>
        <v>Quality of suppliers</v>
      </c>
      <c r="E22" s="140">
        <v>0</v>
      </c>
      <c r="F22" s="642"/>
      <c r="G22" s="643"/>
      <c r="H22" s="141"/>
      <c r="P22" s="18"/>
    </row>
    <row r="23" spans="2:16" ht="18" x14ac:dyDescent="0.35">
      <c r="B23" s="318" t="str">
        <f ca="1">' '!A247</f>
        <v>R &amp; D</v>
      </c>
      <c r="C23" s="638">
        <v>18</v>
      </c>
      <c r="D23" s="136" t="str">
        <f ca="1">' '!A231</f>
        <v>Innovation, patents</v>
      </c>
      <c r="E23" s="137">
        <v>0</v>
      </c>
      <c r="F23" s="639"/>
      <c r="G23" s="640"/>
      <c r="H23" s="138"/>
      <c r="P23" s="18"/>
    </row>
    <row r="24" spans="2:16" ht="18" x14ac:dyDescent="0.35">
      <c r="B24" s="318"/>
      <c r="C24" s="641">
        <v>19</v>
      </c>
      <c r="D24" s="139" t="str">
        <f ca="1">' '!A232</f>
        <v>Expertise</v>
      </c>
      <c r="E24" s="140">
        <v>1</v>
      </c>
      <c r="F24" s="642"/>
      <c r="G24" s="643"/>
      <c r="H24" s="141"/>
      <c r="P24" s="18"/>
    </row>
    <row r="25" spans="2:16" ht="18" x14ac:dyDescent="0.35">
      <c r="B25" s="318"/>
      <c r="C25" s="638">
        <v>20</v>
      </c>
      <c r="D25" s="136" t="str">
        <f ca="1">' '!A233</f>
        <v>Equipment</v>
      </c>
      <c r="E25" s="137">
        <v>2</v>
      </c>
      <c r="F25" s="639"/>
      <c r="G25" s="640"/>
      <c r="H25" s="138"/>
      <c r="P25" s="18"/>
    </row>
    <row r="26" spans="2:16" ht="18" x14ac:dyDescent="0.35">
      <c r="B26" s="317" t="str">
        <f ca="1">' '!A248</f>
        <v>Personnel</v>
      </c>
      <c r="C26" s="641">
        <v>21</v>
      </c>
      <c r="D26" s="139" t="str">
        <f ca="1">' '!A234</f>
        <v>Motivation and commitment of employees</v>
      </c>
      <c r="E26" s="140">
        <v>2</v>
      </c>
      <c r="F26" s="642"/>
      <c r="G26" s="643"/>
      <c r="H26" s="141"/>
      <c r="P26" s="18"/>
    </row>
    <row r="27" spans="2:16" ht="18" x14ac:dyDescent="0.35">
      <c r="B27" s="317"/>
      <c r="C27" s="638">
        <v>22</v>
      </c>
      <c r="D27" s="136" t="str">
        <f ca="1">' '!A235</f>
        <v>Management instruments, management</v>
      </c>
      <c r="E27" s="137">
        <v>-2</v>
      </c>
      <c r="F27" s="639"/>
      <c r="G27" s="640"/>
      <c r="H27" s="138"/>
      <c r="P27" s="18"/>
    </row>
    <row r="28" spans="2:16" ht="18" x14ac:dyDescent="0.35">
      <c r="B28" s="317"/>
      <c r="C28" s="641">
        <v>23</v>
      </c>
      <c r="D28" s="139" t="str">
        <f ca="1">' '!A236</f>
        <v>Lean, flexible organization</v>
      </c>
      <c r="E28" s="140">
        <v>0</v>
      </c>
      <c r="F28" s="642"/>
      <c r="G28" s="643"/>
      <c r="H28" s="141"/>
    </row>
    <row r="29" spans="2:16" ht="18" x14ac:dyDescent="0.35">
      <c r="B29" s="317"/>
      <c r="C29" s="638">
        <v>24</v>
      </c>
      <c r="D29" s="136" t="str">
        <f ca="1">' '!A237</f>
        <v>Training, qualification of employees</v>
      </c>
      <c r="E29" s="137">
        <v>0</v>
      </c>
      <c r="F29" s="639"/>
      <c r="G29" s="640"/>
      <c r="H29" s="138"/>
    </row>
    <row r="30" spans="2:16" ht="18" x14ac:dyDescent="0.35">
      <c r="B30" s="317"/>
      <c r="C30" s="641">
        <v>25</v>
      </c>
      <c r="D30" s="139" t="str">
        <f ca="1">' '!A238</f>
        <v>Age structure</v>
      </c>
      <c r="E30" s="140">
        <v>1</v>
      </c>
      <c r="F30" s="642"/>
      <c r="G30" s="643"/>
      <c r="H30" s="141"/>
    </row>
    <row r="31" spans="2:16" ht="18" x14ac:dyDescent="0.35">
      <c r="B31" s="317"/>
      <c r="C31" s="638">
        <v>26</v>
      </c>
      <c r="D31" s="136" t="str">
        <f ca="1">' '!A239</f>
        <v>Fluctuation rate, absences</v>
      </c>
      <c r="E31" s="137">
        <v>1</v>
      </c>
      <c r="F31" s="639"/>
      <c r="G31" s="640"/>
      <c r="H31" s="138"/>
    </row>
    <row r="32" spans="2:16" ht="18" x14ac:dyDescent="0.35">
      <c r="B32" s="316" t="str">
        <f ca="1">' '!A249</f>
        <v>Administration</v>
      </c>
      <c r="C32" s="641">
        <v>27</v>
      </c>
      <c r="D32" s="139" t="str">
        <f ca="1">' '!A240</f>
        <v>Financial strength, liquidity</v>
      </c>
      <c r="E32" s="140">
        <v>1</v>
      </c>
      <c r="F32" s="642"/>
      <c r="G32" s="643"/>
      <c r="H32" s="141"/>
      <c r="I32" s="644"/>
      <c r="J32" s="644"/>
    </row>
    <row r="33" spans="2:10" ht="18" x14ac:dyDescent="0.35">
      <c r="B33" s="316"/>
      <c r="C33" s="638">
        <v>28</v>
      </c>
      <c r="D33" s="136" t="str">
        <f ca="1">' '!A241</f>
        <v>Location, surplus space</v>
      </c>
      <c r="E33" s="137">
        <v>1</v>
      </c>
      <c r="F33" s="639"/>
      <c r="G33" s="640"/>
      <c r="H33" s="138"/>
      <c r="I33" s="645"/>
      <c r="J33" s="646"/>
    </row>
    <row r="34" spans="2:10" ht="18" x14ac:dyDescent="0.35">
      <c r="B34" s="316"/>
      <c r="C34" s="641">
        <v>29</v>
      </c>
      <c r="D34" s="139" t="str">
        <f ca="1">' '!A242</f>
        <v>Controlling</v>
      </c>
      <c r="E34" s="140">
        <v>0</v>
      </c>
      <c r="F34" s="642"/>
      <c r="G34" s="643"/>
      <c r="H34" s="141"/>
      <c r="I34" s="645"/>
      <c r="J34" s="646"/>
    </row>
    <row r="35" spans="2:10" ht="18" x14ac:dyDescent="0.35">
      <c r="B35" s="316"/>
      <c r="C35" s="647">
        <v>30</v>
      </c>
      <c r="D35" s="142" t="str">
        <f ca="1">' '!A243</f>
        <v>Decision-making processes</v>
      </c>
      <c r="E35" s="143">
        <v>0</v>
      </c>
      <c r="F35" s="648"/>
      <c r="G35" s="649"/>
      <c r="H35" s="144"/>
      <c r="I35" s="645"/>
      <c r="J35" s="646"/>
    </row>
    <row r="36" spans="2:10" ht="18" x14ac:dyDescent="0.3">
      <c r="B36" s="423" t="s">
        <v>2036</v>
      </c>
      <c r="C36" s="421"/>
      <c r="D36" s="645"/>
      <c r="E36" s="629"/>
      <c r="F36" s="650"/>
      <c r="G36" s="645"/>
      <c r="H36" s="651"/>
      <c r="I36" s="645"/>
      <c r="J36" s="646"/>
    </row>
    <row r="37" spans="2:10" ht="19.5" customHeight="1" x14ac:dyDescent="0.3">
      <c r="C37" s="652"/>
      <c r="D37" s="645"/>
      <c r="E37" s="629"/>
      <c r="F37" s="650"/>
      <c r="G37" s="645"/>
      <c r="H37" s="651"/>
      <c r="I37" s="645"/>
      <c r="J37" s="646"/>
    </row>
    <row r="38" spans="2:10" ht="18" x14ac:dyDescent="0.3">
      <c r="C38" s="652"/>
      <c r="D38" s="645"/>
      <c r="E38" s="629"/>
      <c r="F38" s="650"/>
      <c r="G38" s="645"/>
      <c r="H38" s="651"/>
      <c r="I38" s="645"/>
      <c r="J38" s="646"/>
    </row>
    <row r="39" spans="2:10" ht="18" x14ac:dyDescent="0.3">
      <c r="C39" s="652"/>
      <c r="D39" s="645"/>
      <c r="E39" s="629"/>
      <c r="F39" s="650"/>
      <c r="G39" s="645"/>
      <c r="H39" s="651"/>
      <c r="I39" s="645"/>
      <c r="J39" s="646"/>
    </row>
    <row r="40" spans="2:10" ht="18" x14ac:dyDescent="0.3">
      <c r="C40" s="652"/>
      <c r="D40" s="645"/>
      <c r="E40" s="629"/>
      <c r="F40" s="650"/>
      <c r="G40" s="645"/>
      <c r="H40" s="651"/>
      <c r="I40" s="645"/>
      <c r="J40" s="646"/>
    </row>
    <row r="41" spans="2:10" ht="18" x14ac:dyDescent="0.3">
      <c r="C41" s="652"/>
      <c r="D41" s="645"/>
      <c r="E41" s="629"/>
      <c r="F41" s="650"/>
      <c r="G41" s="645"/>
      <c r="H41" s="651"/>
      <c r="I41" s="645"/>
      <c r="J41" s="646"/>
    </row>
    <row r="42" spans="2:10" ht="18" x14ac:dyDescent="0.3">
      <c r="C42" s="652"/>
      <c r="D42" s="645"/>
      <c r="E42" s="629"/>
      <c r="F42" s="650"/>
      <c r="G42" s="645"/>
      <c r="H42" s="651"/>
      <c r="I42" s="645"/>
      <c r="J42" s="646"/>
    </row>
    <row r="43" spans="2:10" ht="18" x14ac:dyDescent="0.3">
      <c r="C43" s="652"/>
      <c r="D43" s="645"/>
      <c r="E43" s="629"/>
      <c r="F43" s="650"/>
      <c r="G43" s="645"/>
      <c r="H43" s="651"/>
      <c r="I43" s="645"/>
      <c r="J43" s="646"/>
    </row>
    <row r="44" spans="2:10" ht="18" x14ac:dyDescent="0.3">
      <c r="C44" s="652"/>
      <c r="D44" s="645"/>
      <c r="E44" s="629"/>
      <c r="F44" s="650"/>
      <c r="G44" s="645"/>
      <c r="H44" s="651"/>
      <c r="I44" s="645"/>
      <c r="J44" s="646"/>
    </row>
    <row r="45" spans="2:10" ht="18" x14ac:dyDescent="0.3">
      <c r="C45" s="652"/>
      <c r="D45" s="645"/>
      <c r="E45" s="629"/>
      <c r="F45" s="650"/>
      <c r="G45" s="645"/>
      <c r="H45" s="651"/>
      <c r="I45" s="645"/>
      <c r="J45" s="646"/>
    </row>
    <row r="46" spans="2:10" ht="18" x14ac:dyDescent="0.3">
      <c r="C46" s="652"/>
      <c r="D46" s="645"/>
      <c r="E46" s="653"/>
      <c r="F46" s="650"/>
      <c r="G46" s="645"/>
      <c r="H46" s="651"/>
      <c r="I46" s="645"/>
      <c r="J46" s="646"/>
    </row>
    <row r="47" spans="2:10" ht="191.25" customHeight="1" x14ac:dyDescent="0.3">
      <c r="C47" s="652"/>
      <c r="D47" s="645"/>
      <c r="E47" s="629"/>
      <c r="F47" s="650"/>
      <c r="G47" s="645"/>
      <c r="H47" s="651"/>
      <c r="I47" s="645"/>
      <c r="J47" s="646"/>
    </row>
    <row r="48" spans="2:10" ht="18" x14ac:dyDescent="0.3">
      <c r="C48" s="652"/>
      <c r="D48" s="645"/>
      <c r="E48" s="629"/>
      <c r="F48" s="650"/>
      <c r="G48" s="645"/>
      <c r="H48" s="651"/>
      <c r="I48" s="645"/>
      <c r="J48" s="646"/>
    </row>
    <row r="49" spans="3:10" ht="18" x14ac:dyDescent="0.3">
      <c r="C49" s="652"/>
      <c r="D49" s="105" t="s">
        <v>56</v>
      </c>
      <c r="E49" s="629"/>
      <c r="F49" s="650"/>
      <c r="G49" s="645"/>
      <c r="H49" s="651"/>
      <c r="I49" s="645"/>
      <c r="J49" s="646"/>
    </row>
    <row r="50" spans="3:10" ht="18" x14ac:dyDescent="0.3">
      <c r="C50" s="652"/>
      <c r="D50" s="645"/>
      <c r="E50" s="629"/>
      <c r="F50" s="650"/>
      <c r="G50" s="645"/>
      <c r="H50" s="651"/>
      <c r="I50" s="645"/>
      <c r="J50" s="646"/>
    </row>
    <row r="51" spans="3:10" ht="18" x14ac:dyDescent="0.3">
      <c r="C51" s="652"/>
      <c r="D51" s="645"/>
      <c r="E51" s="629"/>
      <c r="F51" s="650"/>
      <c r="G51" s="645"/>
      <c r="H51" s="651"/>
      <c r="I51" s="645"/>
      <c r="J51" s="646"/>
    </row>
    <row r="52" spans="3:10" ht="18" x14ac:dyDescent="0.3">
      <c r="C52" s="652"/>
      <c r="D52" s="645"/>
      <c r="E52" s="629"/>
      <c r="F52" s="650"/>
      <c r="G52" s="645"/>
      <c r="H52" s="651"/>
      <c r="I52" s="645"/>
      <c r="J52" s="646"/>
    </row>
    <row r="53" spans="3:10" ht="18" x14ac:dyDescent="0.3">
      <c r="C53" s="652"/>
      <c r="D53" s="645"/>
      <c r="E53" s="629"/>
      <c r="F53" s="650"/>
      <c r="G53" s="645"/>
      <c r="H53" s="651"/>
      <c r="I53" s="645"/>
      <c r="J53" s="646"/>
    </row>
    <row r="63" spans="3:10" ht="15.6" x14ac:dyDescent="0.3">
      <c r="G63" s="428"/>
      <c r="H63" s="428"/>
    </row>
    <row r="69" spans="5:5" x14ac:dyDescent="0.3">
      <c r="E69" s="654"/>
    </row>
    <row r="70" spans="5:5" x14ac:dyDescent="0.3">
      <c r="E70" s="18"/>
    </row>
    <row r="71" spans="5:5" x14ac:dyDescent="0.3">
      <c r="E71" s="18"/>
    </row>
    <row r="72" spans="5:5" x14ac:dyDescent="0.3">
      <c r="E72" s="18"/>
    </row>
    <row r="73" spans="5:5" x14ac:dyDescent="0.3">
      <c r="E73" s="18"/>
    </row>
    <row r="74" spans="5:5" x14ac:dyDescent="0.3">
      <c r="E74" s="18"/>
    </row>
    <row r="75" spans="5:5" x14ac:dyDescent="0.3">
      <c r="E75" s="18"/>
    </row>
    <row r="76" spans="5:5" x14ac:dyDescent="0.3">
      <c r="E76" s="18"/>
    </row>
    <row r="77" spans="5:5" x14ac:dyDescent="0.3">
      <c r="E77" s="18"/>
    </row>
    <row r="78" spans="5:5" x14ac:dyDescent="0.3">
      <c r="E78" s="18"/>
    </row>
    <row r="79" spans="5:5" x14ac:dyDescent="0.3">
      <c r="E79" s="18"/>
    </row>
    <row r="80" spans="5:5" x14ac:dyDescent="0.3">
      <c r="E80" s="18"/>
    </row>
    <row r="81" spans="5:5" x14ac:dyDescent="0.3">
      <c r="E81" s="18"/>
    </row>
    <row r="82" spans="5:5" x14ac:dyDescent="0.3">
      <c r="E82" s="18"/>
    </row>
    <row r="83" spans="5:5" x14ac:dyDescent="0.3">
      <c r="E83" s="18"/>
    </row>
    <row r="84" spans="5:5" x14ac:dyDescent="0.3">
      <c r="E84" s="18"/>
    </row>
    <row r="85" spans="5:5" x14ac:dyDescent="0.3">
      <c r="E85" s="18"/>
    </row>
    <row r="86" spans="5:5" x14ac:dyDescent="0.3">
      <c r="E86" s="18"/>
    </row>
    <row r="87" spans="5:5" x14ac:dyDescent="0.3">
      <c r="E87" s="18"/>
    </row>
    <row r="88" spans="5:5" x14ac:dyDescent="0.3">
      <c r="E88" s="18"/>
    </row>
  </sheetData>
  <sheetProtection sheet="1" objects="1" scenarios="1" formatCells="0" formatColumns="0" formatRows="0" insertHyperlinks="0" selectLockedCells="1" sort="0" autoFilter="0"/>
  <mergeCells count="7">
    <mergeCell ref="B32:B35"/>
    <mergeCell ref="F3:G3"/>
    <mergeCell ref="B6:B12"/>
    <mergeCell ref="B13:B18"/>
    <mergeCell ref="B19:B22"/>
    <mergeCell ref="B23:B25"/>
    <mergeCell ref="B26:B31"/>
  </mergeCells>
  <conditionalFormatting sqref="J33 J35 J37 J45 J47:J53">
    <cfRule type="cellIs" dxfId="94" priority="11" operator="equal">
      <formula>3</formula>
    </cfRule>
    <cfRule type="cellIs" dxfId="93" priority="12" operator="equal">
      <formula>2</formula>
    </cfRule>
    <cfRule type="cellIs" dxfId="92" priority="13" operator="equal">
      <formula>1</formula>
    </cfRule>
  </conditionalFormatting>
  <conditionalFormatting sqref="J33:J53">
    <cfRule type="iconSet" priority="15">
      <iconSet iconSet="3Symbols2" showValue="0" reverse="1">
        <cfvo type="percent" val="0"/>
        <cfvo type="num" val="2"/>
        <cfvo type="num" val="3"/>
      </iconSet>
    </cfRule>
    <cfRule type="cellIs" dxfId="91" priority="16" operator="equal">
      <formula>3</formula>
    </cfRule>
    <cfRule type="cellIs" dxfId="90" priority="17" operator="equal">
      <formula>2</formula>
    </cfRule>
    <cfRule type="cellIs" dxfId="89" priority="18" operator="equal">
      <formula>1</formula>
    </cfRule>
  </conditionalFormatting>
  <conditionalFormatting sqref="F36:F53">
    <cfRule type="iconSet" priority="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36:H53">
    <cfRule type="iconSet" priority="8">
      <iconSet iconSet="3Signs" showValue="0" reverse="1">
        <cfvo type="percent" val="0"/>
        <cfvo type="num" val="2"/>
        <cfvo type="num" val="3"/>
      </iconSet>
    </cfRule>
  </conditionalFormatting>
  <conditionalFormatting sqref="C6:D35 F27:H35 F6:G26">
    <cfRule type="expression" dxfId="88" priority="5">
      <formula>MOD(ROW(B3),2)=0</formula>
    </cfRule>
    <cfRule type="expression" dxfId="87" priority="6">
      <formula>MOD(ROW(B2),2)=0</formula>
    </cfRule>
  </conditionalFormatting>
  <conditionalFormatting sqref="E6:E35">
    <cfRule type="expression" dxfId="86" priority="3">
      <formula>MOD(ROW(D3),2)=0</formula>
    </cfRule>
    <cfRule type="expression" dxfId="85" priority="4">
      <formula>MOD(ROW(D2),2)=0</formula>
    </cfRule>
  </conditionalFormatting>
  <conditionalFormatting sqref="H6:H26">
    <cfRule type="expression" dxfId="84" priority="1">
      <formula>MOD(ROW(G3),2)=0</formula>
    </cfRule>
    <cfRule type="expression" dxfId="83" priority="2">
      <formula>MOD(ROW(G2),2)=0</formula>
    </cfRule>
  </conditionalFormatting>
  <dataValidations count="4">
    <dataValidation type="list" allowBlank="1" showInputMessage="1" showErrorMessage="1" sqref="F33:F53" xr:uid="{00000000-0002-0000-1000-000000000000}">
      <formula1>"1,2,3,4,5"</formula1>
    </dataValidation>
    <dataValidation type="list" allowBlank="1" showInputMessage="1" showErrorMessage="1" sqref="E36:E53" xr:uid="{00000000-0002-0000-1000-000001000000}">
      <formula1>"1,2,3,4,5,6,7,8,9,10,11"</formula1>
    </dataValidation>
    <dataValidation type="list" allowBlank="1" showInputMessage="1" showErrorMessage="1" sqref="J33:J53 H36:H53" xr:uid="{00000000-0002-0000-1000-000002000000}">
      <formula1>"1,2,3"</formula1>
    </dataValidation>
    <dataValidation type="list" allowBlank="1" showInputMessage="1" showErrorMessage="1" sqref="E6:E35" xr:uid="{00000000-0002-0000-1000-000003000000}">
      <formula1>"3,2,1,0,-1,-2,-3"</formula1>
    </dataValidation>
  </dataValidations>
  <hyperlinks>
    <hyperlink ref="B3" location="x!A236" display="x!A236" xr:uid="{00000000-0004-0000-1000-000000000000}"/>
    <hyperlink ref="F3:G3" location="Branchenstruktur!A1" display="Konkurrenz" xr:uid="{00000000-0004-0000-1000-000001000000}"/>
  </hyperlinks>
  <printOptions horizontalCentered="1"/>
  <pageMargins left="0.23622047244094491" right="0.23622047244094491" top="0.19685039370078741" bottom="0.19685039370078741" header="0.19685039370078741" footer="0.19685039370078741"/>
  <pageSetup paperSize="9" scale="79" orientation="landscape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3BF25D1B-B111-4960-AD25-EC5864DEDDC8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J34 J36 J38:J44 J46</xm:sqref>
        </x14:conditionalFormatting>
        <x14:conditionalFormatting xmlns:xm="http://schemas.microsoft.com/office/excel/2006/main">
          <x14:cfRule type="iconSet" priority="14" id="{F05A451A-4D73-40BB-9D4D-DCC622312FD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J33 J35 J37 J45 J47:J53</xm:sqref>
        </x14:conditionalFormatting>
        <x14:conditionalFormatting xmlns:xm="http://schemas.microsoft.com/office/excel/2006/main">
          <x14:cfRule type="iconSet" priority="7" id="{7851F413-0CF9-4BB9-84A8-BEA99F35C81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E36:E53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20">
    <tabColor theme="4" tint="0.59999389629810485"/>
    <pageSetUpPr fitToPage="1"/>
  </sheetPr>
  <dimension ref="A1:N30"/>
  <sheetViews>
    <sheetView showGridLines="0" zoomScaleNormal="100" workbookViewId="0">
      <pane ySplit="1" topLeftCell="A2" activePane="bottomLeft" state="frozen"/>
      <selection activeCell="T12" sqref="T12"/>
      <selection pane="bottomLeft" activeCell="C27" sqref="C27"/>
    </sheetView>
  </sheetViews>
  <sheetFormatPr baseColWidth="10" defaultColWidth="11.44140625" defaultRowHeight="14.4" x14ac:dyDescent="0.3"/>
  <cols>
    <col min="1" max="1" width="7" style="18" customWidth="1"/>
    <col min="2" max="2" width="4" style="421" customWidth="1"/>
    <col min="3" max="3" width="45.109375" style="421" customWidth="1"/>
    <col min="4" max="4" width="20" style="421" customWidth="1"/>
    <col min="5" max="5" width="35" style="421" customWidth="1"/>
    <col min="6" max="6" width="38.44140625" style="421" customWidth="1"/>
    <col min="7" max="7" width="46.33203125" style="421" customWidth="1"/>
    <col min="8" max="8" width="5" style="421" customWidth="1"/>
    <col min="9" max="9" width="11.44140625" style="421"/>
    <col min="10" max="17" width="3.33203125" style="421" customWidth="1"/>
    <col min="18" max="18" width="3" style="421" customWidth="1"/>
    <col min="19" max="19" width="2.6640625" style="421" customWidth="1"/>
    <col min="20" max="16384" width="11.44140625" style="421"/>
  </cols>
  <sheetData>
    <row r="1" spans="1:14" s="2" customFormat="1" ht="42" customHeight="1" x14ac:dyDescent="0.3">
      <c r="A1" s="414"/>
      <c r="B1" s="411" t="str">
        <f ca="1">' '!A260</f>
        <v>F U T U R E   S C E N A R I O S</v>
      </c>
      <c r="C1" s="411"/>
      <c r="D1" s="411"/>
      <c r="E1" s="411"/>
      <c r="F1" s="431"/>
      <c r="G1" s="411"/>
      <c r="H1" s="194"/>
      <c r="I1" s="194"/>
      <c r="J1" s="194"/>
      <c r="K1" s="194"/>
      <c r="L1" s="194"/>
      <c r="M1" s="194"/>
      <c r="N1" s="194"/>
    </row>
    <row r="2" spans="1:14" ht="15.6" x14ac:dyDescent="0.3">
      <c r="B2" s="455"/>
    </row>
    <row r="3" spans="1:14" ht="14.25" customHeight="1" x14ac:dyDescent="0.3">
      <c r="A3" s="418"/>
      <c r="B3" s="456"/>
      <c r="G3" s="655"/>
    </row>
    <row r="4" spans="1:14" x14ac:dyDescent="0.3">
      <c r="B4" s="456"/>
      <c r="G4" s="655"/>
    </row>
    <row r="5" spans="1:14" x14ac:dyDescent="0.3">
      <c r="B5" s="457"/>
      <c r="G5" s="655"/>
    </row>
    <row r="6" spans="1:14" x14ac:dyDescent="0.3">
      <c r="B6" s="457"/>
      <c r="G6" s="655"/>
    </row>
    <row r="7" spans="1:14" x14ac:dyDescent="0.3">
      <c r="B7" s="457"/>
      <c r="G7" s="655"/>
    </row>
    <row r="8" spans="1:14" x14ac:dyDescent="0.3">
      <c r="B8" s="457"/>
    </row>
    <row r="9" spans="1:14" x14ac:dyDescent="0.3">
      <c r="B9" s="457"/>
    </row>
    <row r="10" spans="1:14" x14ac:dyDescent="0.3">
      <c r="B10" s="457"/>
      <c r="G10" s="655"/>
    </row>
    <row r="11" spans="1:14" x14ac:dyDescent="0.3">
      <c r="B11" s="457"/>
      <c r="G11" s="655"/>
    </row>
    <row r="12" spans="1:14" x14ac:dyDescent="0.3">
      <c r="B12" s="457"/>
      <c r="G12" s="655"/>
    </row>
    <row r="13" spans="1:14" x14ac:dyDescent="0.3">
      <c r="B13" s="457"/>
      <c r="G13" s="655"/>
    </row>
    <row r="14" spans="1:14" x14ac:dyDescent="0.3">
      <c r="B14" s="457"/>
      <c r="G14" s="655"/>
    </row>
    <row r="15" spans="1:14" x14ac:dyDescent="0.3">
      <c r="B15" s="457"/>
    </row>
    <row r="16" spans="1:14" x14ac:dyDescent="0.3">
      <c r="B16" s="457"/>
      <c r="G16" s="517"/>
    </row>
    <row r="17" spans="1:7" x14ac:dyDescent="0.3">
      <c r="B17" s="457"/>
      <c r="G17" s="655"/>
    </row>
    <row r="18" spans="1:7" x14ac:dyDescent="0.3">
      <c r="B18" s="457"/>
      <c r="G18" s="655"/>
    </row>
    <row r="19" spans="1:7" x14ac:dyDescent="0.3">
      <c r="B19" s="457"/>
      <c r="G19" s="655"/>
    </row>
    <row r="20" spans="1:7" x14ac:dyDescent="0.3">
      <c r="B20" s="457"/>
      <c r="G20" s="655"/>
    </row>
    <row r="21" spans="1:7" x14ac:dyDescent="0.3">
      <c r="B21" s="457"/>
      <c r="G21" s="655"/>
    </row>
    <row r="22" spans="1:7" x14ac:dyDescent="0.3">
      <c r="B22" s="457"/>
    </row>
    <row r="23" spans="1:7" x14ac:dyDescent="0.3">
      <c r="B23" s="457"/>
    </row>
    <row r="24" spans="1:7" x14ac:dyDescent="0.3">
      <c r="B24" s="457"/>
    </row>
    <row r="25" spans="1:7" ht="27" customHeight="1" x14ac:dyDescent="0.3">
      <c r="B25" s="457"/>
    </row>
    <row r="26" spans="1:7" s="516" customFormat="1" ht="32.25" customHeight="1" x14ac:dyDescent="0.3">
      <c r="A26" s="18"/>
      <c r="B26" s="539" t="str">
        <f ca="1">' '!A266</f>
        <v>No.</v>
      </c>
      <c r="C26" s="540" t="str">
        <f ca="1">' '!A267</f>
        <v>Scenario</v>
      </c>
      <c r="D26" s="540" t="str">
        <f ca="1">' '!A270</f>
        <v>Probability of occurrence in %</v>
      </c>
      <c r="E26" s="540" t="str">
        <f ca="1">' '!A268</f>
        <v>Main chances</v>
      </c>
      <c r="F26" s="540" t="str">
        <f ca="1">' '!A269</f>
        <v>Main dangers</v>
      </c>
      <c r="G26" s="583" t="str">
        <f ca="1">' '!A271</f>
        <v>Supporting factors</v>
      </c>
    </row>
    <row r="27" spans="1:7" s="658" customFormat="1" ht="29.4" x14ac:dyDescent="0.3">
      <c r="A27" s="656"/>
      <c r="B27" s="657" t="s">
        <v>134</v>
      </c>
      <c r="C27" s="124"/>
      <c r="D27" s="125"/>
      <c r="E27" s="124"/>
      <c r="F27" s="124"/>
      <c r="G27" s="126"/>
    </row>
    <row r="28" spans="1:7" s="658" customFormat="1" ht="30.6" x14ac:dyDescent="0.3">
      <c r="A28" s="656"/>
      <c r="B28" s="659" t="s">
        <v>135</v>
      </c>
      <c r="C28" s="127"/>
      <c r="D28" s="128"/>
      <c r="E28" s="127"/>
      <c r="F28" s="127"/>
      <c r="G28" s="129"/>
    </row>
    <row r="29" spans="1:7" s="658" customFormat="1" ht="38.4" x14ac:dyDescent="0.3">
      <c r="A29" s="656"/>
      <c r="B29" s="660" t="s">
        <v>136</v>
      </c>
      <c r="C29" s="130"/>
      <c r="D29" s="131"/>
      <c r="E29" s="130"/>
      <c r="F29" s="130"/>
      <c r="G29" s="132"/>
    </row>
    <row r="30" spans="1:7" x14ac:dyDescent="0.3">
      <c r="B30" s="423" t="s">
        <v>2036</v>
      </c>
    </row>
  </sheetData>
  <sheetProtection sheet="1" objects="1" scenarios="1" formatCells="0" formatColumns="0" formatRows="0" insertHyperlinks="0" selectLockedCells="1" sort="0" autoFilter="0"/>
  <mergeCells count="3">
    <mergeCell ref="G3:G7"/>
    <mergeCell ref="G10:G14"/>
    <mergeCell ref="G17:G21"/>
  </mergeCells>
  <conditionalFormatting sqref="B27:B29">
    <cfRule type="expression" dxfId="82" priority="11">
      <formula>MOD(ROW(A2),2)=0</formula>
    </cfRule>
    <cfRule type="expression" dxfId="81" priority="12">
      <formula>MOD(ROW(A1),2)=0</formula>
    </cfRule>
  </conditionalFormatting>
  <conditionalFormatting sqref="D27:D29">
    <cfRule type="expression" dxfId="80" priority="12223">
      <formula>MOD(ROW(E2),2)=0</formula>
    </cfRule>
    <cfRule type="expression" dxfId="79" priority="12224">
      <formula>MOD(ROW(E1),2)=0</formula>
    </cfRule>
  </conditionalFormatting>
  <conditionalFormatting sqref="C27:C29">
    <cfRule type="expression" dxfId="78" priority="5">
      <formula>MOD(ROW(B2),2)=0</formula>
    </cfRule>
    <cfRule type="expression" dxfId="77" priority="6">
      <formula>MOD(ROW(B1),2)=0</formula>
    </cfRule>
  </conditionalFormatting>
  <conditionalFormatting sqref="G27:G29">
    <cfRule type="expression" dxfId="76" priority="1">
      <formula>MOD(ROW(F2),2)=0</formula>
    </cfRule>
    <cfRule type="expression" dxfId="75" priority="2">
      <formula>MOD(ROW(F1),2)=0</formula>
    </cfRule>
  </conditionalFormatting>
  <conditionalFormatting sqref="E27:F29">
    <cfRule type="expression" dxfId="74" priority="3">
      <formula>MOD(ROW(C2),2)=0</formula>
    </cfRule>
    <cfRule type="expression" dxfId="73" priority="4">
      <formula>MOD(ROW(B1),2)=0</formula>
    </cfRule>
  </conditionalFormatting>
  <dataValidations count="1">
    <dataValidation showInputMessage="1" showErrorMessage="1" sqref="D27:D29" xr:uid="{00000000-0002-0000-1100-000000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6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43">
    <tabColor theme="4" tint="-0.249977111117893"/>
    <pageSetUpPr fitToPage="1"/>
  </sheetPr>
  <dimension ref="A1:N52"/>
  <sheetViews>
    <sheetView showGridLines="0" zoomScaleNormal="100" workbookViewId="0">
      <pane ySplit="1" topLeftCell="A2" activePane="bottomLeft" state="frozen"/>
      <selection activeCell="T12" sqref="T12"/>
      <selection pane="bottomLeft" activeCell="D3" sqref="D3"/>
    </sheetView>
  </sheetViews>
  <sheetFormatPr baseColWidth="10" defaultColWidth="11.44140625" defaultRowHeight="14.4" x14ac:dyDescent="0.3"/>
  <cols>
    <col min="1" max="1" width="7" style="18" customWidth="1"/>
    <col min="2" max="2" width="3" style="2" customWidth="1"/>
    <col min="3" max="4" width="40.6640625" style="2" customWidth="1"/>
    <col min="5" max="6" width="20.6640625" style="2" customWidth="1"/>
    <col min="7" max="8" width="40.6640625" style="2" customWidth="1"/>
    <col min="9" max="9" width="4.109375" style="2" customWidth="1"/>
    <col min="10" max="19" width="3" style="2" customWidth="1"/>
    <col min="20" max="16384" width="11.44140625" style="2"/>
  </cols>
  <sheetData>
    <row r="1" spans="1:14" ht="43.2" customHeight="1" x14ac:dyDescent="0.3">
      <c r="A1" s="414"/>
      <c r="B1" s="411" t="str">
        <f ca="1">' '!A343</f>
        <v>T H E   B U S I N E S S    M O D E L   C A N V A S</v>
      </c>
      <c r="C1" s="411"/>
      <c r="D1" s="411"/>
      <c r="E1" s="411"/>
      <c r="F1" s="411"/>
      <c r="G1" s="431"/>
      <c r="H1" s="431"/>
      <c r="I1" s="194"/>
      <c r="J1" s="194"/>
      <c r="K1" s="194"/>
      <c r="L1" s="194"/>
      <c r="M1" s="194"/>
      <c r="N1" s="194"/>
    </row>
    <row r="2" spans="1:14" ht="25.5" customHeight="1" x14ac:dyDescent="0.3">
      <c r="B2" s="455"/>
      <c r="C2" s="194"/>
      <c r="D2" s="194"/>
      <c r="E2" s="194"/>
      <c r="F2" s="194"/>
      <c r="G2" s="194"/>
      <c r="H2" s="194"/>
      <c r="I2" s="581"/>
    </row>
    <row r="3" spans="1:14" s="18" customFormat="1" x14ac:dyDescent="0.3">
      <c r="A3" s="582"/>
      <c r="C3" s="661" t="str">
        <f ca="1">' '!A344</f>
        <v>Developed for:</v>
      </c>
      <c r="D3" s="122"/>
      <c r="E3" s="661" t="str">
        <f ca="1">' '!A345</f>
        <v>Developed by:</v>
      </c>
      <c r="F3" s="122"/>
      <c r="G3" s="661" t="str">
        <f ca="1">' '!A346</f>
        <v>Updated on:</v>
      </c>
      <c r="H3" s="123"/>
    </row>
    <row r="6" spans="1:14" ht="21" x14ac:dyDescent="0.3">
      <c r="C6" s="662" t="s">
        <v>396</v>
      </c>
      <c r="D6" s="662" t="s">
        <v>397</v>
      </c>
      <c r="E6" s="663" t="s">
        <v>398</v>
      </c>
      <c r="F6" s="664"/>
      <c r="G6" s="662" t="s">
        <v>399</v>
      </c>
      <c r="H6" s="662" t="s">
        <v>400</v>
      </c>
    </row>
    <row r="7" spans="1:14" x14ac:dyDescent="0.3">
      <c r="C7" s="665"/>
      <c r="D7" s="666"/>
      <c r="E7" s="667"/>
      <c r="F7" s="668"/>
      <c r="G7" s="666"/>
      <c r="H7" s="669"/>
    </row>
    <row r="8" spans="1:14" x14ac:dyDescent="0.3">
      <c r="C8" s="670"/>
      <c r="D8" s="671"/>
      <c r="E8" s="672"/>
      <c r="F8" s="673"/>
      <c r="G8" s="671"/>
      <c r="H8" s="674"/>
    </row>
    <row r="9" spans="1:14" x14ac:dyDescent="0.3">
      <c r="C9" s="670"/>
      <c r="D9" s="671"/>
      <c r="E9" s="672"/>
      <c r="F9" s="673"/>
      <c r="G9" s="671"/>
      <c r="H9" s="674"/>
    </row>
    <row r="10" spans="1:14" x14ac:dyDescent="0.3">
      <c r="C10" s="675"/>
      <c r="D10" s="671"/>
      <c r="E10" s="672"/>
      <c r="F10" s="673"/>
      <c r="G10" s="671"/>
      <c r="H10" s="676"/>
    </row>
    <row r="11" spans="1:14" x14ac:dyDescent="0.3">
      <c r="C11" s="677"/>
      <c r="D11" s="678"/>
      <c r="E11" s="679"/>
      <c r="F11" s="680"/>
      <c r="G11" s="671"/>
      <c r="H11" s="676"/>
    </row>
    <row r="12" spans="1:14" x14ac:dyDescent="0.3">
      <c r="C12" s="677"/>
      <c r="D12" s="678"/>
      <c r="E12" s="679"/>
      <c r="F12" s="680"/>
      <c r="G12" s="678"/>
      <c r="H12" s="676"/>
    </row>
    <row r="13" spans="1:14" x14ac:dyDescent="0.3">
      <c r="C13" s="677"/>
      <c r="D13" s="678"/>
      <c r="E13" s="679"/>
      <c r="F13" s="680"/>
      <c r="G13" s="678"/>
      <c r="H13" s="676"/>
    </row>
    <row r="14" spans="1:14" x14ac:dyDescent="0.3">
      <c r="C14" s="677"/>
      <c r="D14" s="678"/>
      <c r="E14" s="679"/>
      <c r="F14" s="680"/>
      <c r="G14" s="678"/>
      <c r="H14" s="676"/>
    </row>
    <row r="15" spans="1:14" x14ac:dyDescent="0.3">
      <c r="C15" s="677"/>
      <c r="D15" s="678"/>
      <c r="E15" s="679"/>
      <c r="F15" s="680"/>
      <c r="G15" s="678"/>
      <c r="H15" s="676"/>
    </row>
    <row r="16" spans="1:14" x14ac:dyDescent="0.3">
      <c r="C16" s="677"/>
      <c r="D16" s="678"/>
      <c r="E16" s="681"/>
      <c r="F16" s="682"/>
      <c r="G16" s="678"/>
      <c r="H16" s="676"/>
    </row>
    <row r="17" spans="3:8" x14ac:dyDescent="0.3">
      <c r="C17" s="677"/>
      <c r="D17" s="678"/>
      <c r="E17" s="681"/>
      <c r="F17" s="682"/>
      <c r="G17" s="678"/>
      <c r="H17" s="676"/>
    </row>
    <row r="18" spans="3:8" x14ac:dyDescent="0.3">
      <c r="C18" s="677"/>
      <c r="D18" s="678"/>
      <c r="E18" s="681"/>
      <c r="F18" s="682"/>
      <c r="G18" s="678"/>
      <c r="H18" s="676"/>
    </row>
    <row r="19" spans="3:8" x14ac:dyDescent="0.3">
      <c r="C19" s="677"/>
      <c r="D19" s="678"/>
      <c r="E19" s="679"/>
      <c r="F19" s="680"/>
      <c r="G19" s="678"/>
      <c r="H19" s="676"/>
    </row>
    <row r="20" spans="3:8" x14ac:dyDescent="0.3">
      <c r="C20" s="677"/>
      <c r="D20" s="678"/>
      <c r="E20" s="679"/>
      <c r="F20" s="680"/>
      <c r="G20" s="678"/>
      <c r="H20" s="676"/>
    </row>
    <row r="21" spans="3:8" x14ac:dyDescent="0.3">
      <c r="C21" s="677"/>
      <c r="D21" s="678"/>
      <c r="E21" s="679"/>
      <c r="F21" s="680"/>
      <c r="G21" s="678"/>
      <c r="H21" s="676"/>
    </row>
    <row r="22" spans="3:8" x14ac:dyDescent="0.3">
      <c r="C22" s="677"/>
      <c r="D22" s="666"/>
      <c r="E22" s="679"/>
      <c r="F22" s="680"/>
      <c r="G22" s="678"/>
      <c r="H22" s="676"/>
    </row>
    <row r="23" spans="3:8" ht="21" x14ac:dyDescent="0.3">
      <c r="C23" s="677"/>
      <c r="D23" s="683" t="s">
        <v>401</v>
      </c>
      <c r="E23" s="679"/>
      <c r="F23" s="680"/>
      <c r="G23" s="683" t="s">
        <v>402</v>
      </c>
      <c r="H23" s="676"/>
    </row>
    <row r="24" spans="3:8" x14ac:dyDescent="0.3">
      <c r="C24" s="684"/>
      <c r="D24" s="666"/>
      <c r="E24" s="679"/>
      <c r="F24" s="680"/>
      <c r="G24" s="666"/>
      <c r="H24" s="676"/>
    </row>
    <row r="25" spans="3:8" ht="15" customHeight="1" x14ac:dyDescent="0.3">
      <c r="C25" s="684"/>
      <c r="D25" s="685"/>
      <c r="E25" s="679"/>
      <c r="F25" s="680"/>
      <c r="G25" s="685"/>
      <c r="H25" s="676"/>
    </row>
    <row r="26" spans="3:8" x14ac:dyDescent="0.3">
      <c r="C26" s="684"/>
      <c r="D26" s="685"/>
      <c r="E26" s="679"/>
      <c r="F26" s="680"/>
      <c r="G26" s="685"/>
      <c r="H26" s="676"/>
    </row>
    <row r="27" spans="3:8" x14ac:dyDescent="0.3">
      <c r="C27" s="684"/>
      <c r="D27" s="685"/>
      <c r="E27" s="679"/>
      <c r="F27" s="680"/>
      <c r="G27" s="685"/>
      <c r="H27" s="676"/>
    </row>
    <row r="28" spans="3:8" x14ac:dyDescent="0.3">
      <c r="C28" s="684"/>
      <c r="D28" s="678"/>
      <c r="E28" s="679"/>
      <c r="F28" s="680"/>
      <c r="G28" s="678"/>
      <c r="H28" s="676"/>
    </row>
    <row r="29" spans="3:8" x14ac:dyDescent="0.3">
      <c r="C29" s="684"/>
      <c r="D29" s="678"/>
      <c r="E29" s="679"/>
      <c r="F29" s="680"/>
      <c r="G29" s="678"/>
      <c r="H29" s="676"/>
    </row>
    <row r="30" spans="3:8" x14ac:dyDescent="0.3">
      <c r="C30" s="684"/>
      <c r="D30" s="678"/>
      <c r="E30" s="679"/>
      <c r="F30" s="680"/>
      <c r="G30" s="678"/>
      <c r="H30" s="676"/>
    </row>
    <row r="31" spans="3:8" x14ac:dyDescent="0.3">
      <c r="C31" s="684"/>
      <c r="D31" s="678"/>
      <c r="E31" s="679"/>
      <c r="F31" s="680"/>
      <c r="G31" s="678"/>
      <c r="H31" s="676"/>
    </row>
    <row r="32" spans="3:8" x14ac:dyDescent="0.3">
      <c r="C32" s="684"/>
      <c r="D32" s="678"/>
      <c r="E32" s="681"/>
      <c r="F32" s="682"/>
      <c r="G32" s="678"/>
      <c r="H32" s="676"/>
    </row>
    <row r="33" spans="3:8" x14ac:dyDescent="0.3">
      <c r="C33" s="684"/>
      <c r="D33" s="678"/>
      <c r="E33" s="679"/>
      <c r="F33" s="680"/>
      <c r="G33" s="678"/>
      <c r="H33" s="676"/>
    </row>
    <row r="34" spans="3:8" x14ac:dyDescent="0.3">
      <c r="C34" s="684"/>
      <c r="D34" s="678"/>
      <c r="E34" s="681"/>
      <c r="F34" s="682"/>
      <c r="G34" s="678"/>
      <c r="H34" s="676"/>
    </row>
    <row r="35" spans="3:8" x14ac:dyDescent="0.3">
      <c r="C35" s="684"/>
      <c r="D35" s="678"/>
      <c r="E35" s="681"/>
      <c r="F35" s="682"/>
      <c r="G35" s="678"/>
      <c r="H35" s="676"/>
    </row>
    <row r="36" spans="3:8" x14ac:dyDescent="0.3">
      <c r="C36" s="684"/>
      <c r="D36" s="678"/>
      <c r="E36" s="679"/>
      <c r="F36" s="680"/>
      <c r="G36" s="678"/>
      <c r="H36" s="676"/>
    </row>
    <row r="37" spans="3:8" x14ac:dyDescent="0.3">
      <c r="C37" s="684"/>
      <c r="D37" s="678"/>
      <c r="E37" s="679"/>
      <c r="F37" s="680"/>
      <c r="G37" s="678"/>
      <c r="H37" s="669"/>
    </row>
    <row r="38" spans="3:8" x14ac:dyDescent="0.3">
      <c r="C38" s="684"/>
      <c r="D38" s="678"/>
      <c r="E38" s="667"/>
      <c r="F38" s="668"/>
      <c r="G38" s="678"/>
      <c r="H38" s="669"/>
    </row>
    <row r="39" spans="3:8" ht="21" x14ac:dyDescent="0.3">
      <c r="C39" s="686" t="s">
        <v>403</v>
      </c>
      <c r="D39" s="687"/>
      <c r="E39" s="688"/>
      <c r="F39" s="686" t="s">
        <v>404</v>
      </c>
      <c r="G39" s="687"/>
      <c r="H39" s="688"/>
    </row>
    <row r="40" spans="3:8" x14ac:dyDescent="0.3">
      <c r="C40" s="689"/>
      <c r="D40" s="690"/>
      <c r="E40" s="680"/>
      <c r="F40" s="679"/>
      <c r="G40" s="690"/>
      <c r="H40" s="691"/>
    </row>
    <row r="41" spans="3:8" x14ac:dyDescent="0.3">
      <c r="C41" s="672"/>
      <c r="D41" s="692"/>
      <c r="E41" s="693"/>
      <c r="F41" s="672"/>
      <c r="G41" s="692"/>
      <c r="H41" s="693"/>
    </row>
    <row r="42" spans="3:8" x14ac:dyDescent="0.3">
      <c r="C42" s="689"/>
      <c r="D42" s="690"/>
      <c r="E42" s="680"/>
      <c r="F42" s="679"/>
      <c r="G42" s="690"/>
      <c r="H42" s="691"/>
    </row>
    <row r="43" spans="3:8" x14ac:dyDescent="0.3">
      <c r="C43" s="689"/>
      <c r="D43" s="690"/>
      <c r="E43" s="680"/>
      <c r="F43" s="679"/>
      <c r="G43" s="690"/>
      <c r="H43" s="691"/>
    </row>
    <row r="44" spans="3:8" x14ac:dyDescent="0.3">
      <c r="C44" s="689"/>
      <c r="D44" s="690"/>
      <c r="E44" s="680"/>
      <c r="F44" s="679"/>
      <c r="G44" s="690"/>
      <c r="H44" s="691"/>
    </row>
    <row r="45" spans="3:8" x14ac:dyDescent="0.3">
      <c r="C45" s="689"/>
      <c r="D45" s="690"/>
      <c r="E45" s="680"/>
      <c r="F45" s="679"/>
      <c r="G45" s="690"/>
      <c r="H45" s="691"/>
    </row>
    <row r="46" spans="3:8" x14ac:dyDescent="0.3">
      <c r="C46" s="689"/>
      <c r="D46" s="690"/>
      <c r="E46" s="680"/>
      <c r="F46" s="679"/>
      <c r="G46" s="690"/>
      <c r="H46" s="691"/>
    </row>
    <row r="47" spans="3:8" x14ac:dyDescent="0.3">
      <c r="C47" s="689"/>
      <c r="D47" s="690"/>
      <c r="E47" s="680"/>
      <c r="F47" s="679"/>
      <c r="G47" s="690"/>
      <c r="H47" s="691"/>
    </row>
    <row r="48" spans="3:8" x14ac:dyDescent="0.3">
      <c r="C48" s="689"/>
      <c r="D48" s="690"/>
      <c r="E48" s="680"/>
      <c r="F48" s="679"/>
      <c r="G48" s="690"/>
      <c r="H48" s="691"/>
    </row>
    <row r="49" spans="3:8" x14ac:dyDescent="0.3">
      <c r="C49" s="689"/>
      <c r="D49" s="690"/>
      <c r="E49" s="680"/>
      <c r="F49" s="679"/>
      <c r="G49" s="690"/>
      <c r="H49" s="691"/>
    </row>
    <row r="50" spans="3:8" x14ac:dyDescent="0.3">
      <c r="C50" s="689"/>
      <c r="D50" s="690"/>
      <c r="E50" s="680"/>
      <c r="F50" s="679"/>
      <c r="G50" s="690"/>
      <c r="H50" s="691"/>
    </row>
    <row r="51" spans="3:8" x14ac:dyDescent="0.3">
      <c r="C51" s="694"/>
      <c r="D51" s="695"/>
      <c r="E51" s="696"/>
      <c r="F51" s="697"/>
      <c r="G51" s="695"/>
      <c r="H51" s="698"/>
    </row>
    <row r="52" spans="3:8" x14ac:dyDescent="0.3">
      <c r="C52" s="423" t="s">
        <v>2036</v>
      </c>
      <c r="D52" s="421"/>
    </row>
  </sheetData>
  <sheetProtection sheet="1" objects="1" scenarios="1" formatCells="0" formatColumns="0" formatRows="0" insertHyperlinks="0" selectLockedCells="1" sort="0" autoFilter="0"/>
  <mergeCells count="53">
    <mergeCell ref="E11:F11"/>
    <mergeCell ref="E6:F6"/>
    <mergeCell ref="E7:F7"/>
    <mergeCell ref="E8:F8"/>
    <mergeCell ref="E9:F9"/>
    <mergeCell ref="E10:F10"/>
    <mergeCell ref="E26:F26"/>
    <mergeCell ref="E12:F12"/>
    <mergeCell ref="E13:F13"/>
    <mergeCell ref="E14:F14"/>
    <mergeCell ref="E15:F15"/>
    <mergeCell ref="E19:F19"/>
    <mergeCell ref="E20:F20"/>
    <mergeCell ref="E21:F21"/>
    <mergeCell ref="E22:F22"/>
    <mergeCell ref="E23:F23"/>
    <mergeCell ref="E24:F24"/>
    <mergeCell ref="E25:F25"/>
    <mergeCell ref="C40:E40"/>
    <mergeCell ref="F40:H40"/>
    <mergeCell ref="E27:F27"/>
    <mergeCell ref="E28:F28"/>
    <mergeCell ref="E29:F29"/>
    <mergeCell ref="E30:F30"/>
    <mergeCell ref="E31:F31"/>
    <mergeCell ref="E33:F33"/>
    <mergeCell ref="E36:F36"/>
    <mergeCell ref="E37:F37"/>
    <mergeCell ref="E38:F38"/>
    <mergeCell ref="C39:E39"/>
    <mergeCell ref="F39:H39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50:E50"/>
    <mergeCell ref="F50:H50"/>
    <mergeCell ref="C51:E51"/>
    <mergeCell ref="F51:H51"/>
    <mergeCell ref="C47:E47"/>
    <mergeCell ref="F47:H47"/>
    <mergeCell ref="C48:E48"/>
    <mergeCell ref="F48:H48"/>
    <mergeCell ref="C49:E49"/>
    <mergeCell ref="F49:H4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96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14">
    <tabColor theme="4" tint="-0.249977111117893"/>
    <pageSetUpPr fitToPage="1"/>
  </sheetPr>
  <dimension ref="A1:N52"/>
  <sheetViews>
    <sheetView showGridLines="0" zoomScaleNormal="100" workbookViewId="0">
      <pane ySplit="1" topLeftCell="A3" activePane="bottomLeft" state="frozen"/>
      <selection activeCell="T12" sqref="T12"/>
      <selection pane="bottomLeft" activeCell="D3" sqref="D3"/>
    </sheetView>
  </sheetViews>
  <sheetFormatPr baseColWidth="10" defaultColWidth="11.44140625" defaultRowHeight="14.4" x14ac:dyDescent="0.3"/>
  <cols>
    <col min="1" max="1" width="7" style="18" customWidth="1"/>
    <col min="2" max="2" width="0.88671875" style="2" customWidth="1"/>
    <col min="3" max="4" width="40.6640625" style="2" customWidth="1"/>
    <col min="5" max="6" width="20.6640625" style="2" customWidth="1"/>
    <col min="7" max="8" width="40.6640625" style="2" customWidth="1"/>
    <col min="9" max="9" width="4.109375" style="2" customWidth="1"/>
    <col min="10" max="19" width="3" style="2" customWidth="1"/>
    <col min="20" max="16384" width="11.44140625" style="2"/>
  </cols>
  <sheetData>
    <row r="1" spans="1:14" ht="42" customHeight="1" x14ac:dyDescent="0.3">
      <c r="A1" s="414"/>
      <c r="B1" s="411" t="str">
        <f ca="1">' '!A343</f>
        <v>T H E   B U S I N E S S    M O D E L   C A N V A S</v>
      </c>
      <c r="C1" s="411"/>
      <c r="D1" s="411"/>
      <c r="E1" s="411"/>
      <c r="F1" s="411"/>
      <c r="G1" s="411"/>
      <c r="H1" s="431"/>
      <c r="I1" s="194"/>
      <c r="J1" s="194"/>
      <c r="K1" s="194"/>
      <c r="L1" s="194"/>
      <c r="M1" s="194"/>
      <c r="N1" s="194"/>
    </row>
    <row r="2" spans="1:14" ht="25.5" customHeight="1" x14ac:dyDescent="0.3">
      <c r="B2" s="455"/>
      <c r="C2" s="194"/>
      <c r="D2" s="194"/>
      <c r="E2" s="194"/>
      <c r="F2" s="194"/>
      <c r="G2" s="194"/>
      <c r="H2" s="194"/>
      <c r="I2" s="581"/>
    </row>
    <row r="3" spans="1:14" s="18" customFormat="1" x14ac:dyDescent="0.3">
      <c r="A3" s="582"/>
      <c r="C3" s="661" t="str">
        <f ca="1">' '!A344</f>
        <v>Developed for:</v>
      </c>
      <c r="D3" s="122"/>
      <c r="E3" s="661" t="str">
        <f ca="1">' '!A345</f>
        <v>Developed by:</v>
      </c>
      <c r="F3" s="122"/>
      <c r="G3" s="661" t="str">
        <f ca="1">' '!A346</f>
        <v>Updated on:</v>
      </c>
      <c r="H3" s="123"/>
    </row>
    <row r="6" spans="1:14" ht="21" x14ac:dyDescent="0.3">
      <c r="C6" s="662" t="s">
        <v>396</v>
      </c>
      <c r="D6" s="662" t="s">
        <v>397</v>
      </c>
      <c r="E6" s="663" t="s">
        <v>398</v>
      </c>
      <c r="F6" s="664"/>
      <c r="G6" s="662" t="s">
        <v>399</v>
      </c>
      <c r="H6" s="662" t="s">
        <v>400</v>
      </c>
    </row>
    <row r="7" spans="1:14" x14ac:dyDescent="0.3">
      <c r="C7" s="665"/>
      <c r="D7" s="666"/>
      <c r="E7" s="667"/>
      <c r="F7" s="668"/>
      <c r="G7" s="666"/>
      <c r="H7" s="669"/>
    </row>
    <row r="8" spans="1:14" x14ac:dyDescent="0.3">
      <c r="C8" s="670"/>
      <c r="D8" s="671"/>
      <c r="E8" s="672"/>
      <c r="F8" s="673"/>
      <c r="G8" s="671"/>
      <c r="H8" s="674"/>
    </row>
    <row r="9" spans="1:14" x14ac:dyDescent="0.3">
      <c r="C9" s="670"/>
      <c r="D9" s="671"/>
      <c r="E9" s="672"/>
      <c r="F9" s="673"/>
      <c r="G9" s="671"/>
      <c r="H9" s="674"/>
    </row>
    <row r="10" spans="1:14" x14ac:dyDescent="0.3">
      <c r="C10" s="675"/>
      <c r="D10" s="671"/>
      <c r="E10" s="672"/>
      <c r="F10" s="673"/>
      <c r="G10" s="671"/>
      <c r="H10" s="676"/>
    </row>
    <row r="11" spans="1:14" x14ac:dyDescent="0.3">
      <c r="C11" s="677"/>
      <c r="D11" s="678"/>
      <c r="E11" s="679"/>
      <c r="F11" s="680"/>
      <c r="G11" s="671"/>
      <c r="H11" s="676"/>
    </row>
    <row r="12" spans="1:14" x14ac:dyDescent="0.3">
      <c r="C12" s="677"/>
      <c r="D12" s="678"/>
      <c r="E12" s="679"/>
      <c r="F12" s="680"/>
      <c r="G12" s="678"/>
      <c r="H12" s="676"/>
    </row>
    <row r="13" spans="1:14" x14ac:dyDescent="0.3">
      <c r="C13" s="677"/>
      <c r="D13" s="678"/>
      <c r="E13" s="679"/>
      <c r="F13" s="680"/>
      <c r="G13" s="678"/>
      <c r="H13" s="676"/>
    </row>
    <row r="14" spans="1:14" x14ac:dyDescent="0.3">
      <c r="C14" s="677"/>
      <c r="D14" s="678"/>
      <c r="E14" s="679"/>
      <c r="F14" s="680"/>
      <c r="G14" s="678"/>
      <c r="H14" s="676"/>
    </row>
    <row r="15" spans="1:14" x14ac:dyDescent="0.3">
      <c r="C15" s="677"/>
      <c r="D15" s="678"/>
      <c r="E15" s="679"/>
      <c r="F15" s="680"/>
      <c r="G15" s="678"/>
      <c r="H15" s="676"/>
    </row>
    <row r="16" spans="1:14" x14ac:dyDescent="0.3">
      <c r="C16" s="677"/>
      <c r="D16" s="678"/>
      <c r="E16" s="681"/>
      <c r="F16" s="682"/>
      <c r="G16" s="678"/>
      <c r="H16" s="676"/>
    </row>
    <row r="17" spans="3:8" x14ac:dyDescent="0.3">
      <c r="C17" s="677"/>
      <c r="D17" s="678"/>
      <c r="E17" s="681"/>
      <c r="F17" s="682"/>
      <c r="G17" s="678"/>
      <c r="H17" s="676"/>
    </row>
    <row r="18" spans="3:8" x14ac:dyDescent="0.3">
      <c r="C18" s="677"/>
      <c r="D18" s="678"/>
      <c r="E18" s="681"/>
      <c r="F18" s="682"/>
      <c r="G18" s="678"/>
      <c r="H18" s="676"/>
    </row>
    <row r="19" spans="3:8" x14ac:dyDescent="0.3">
      <c r="C19" s="677"/>
      <c r="D19" s="678"/>
      <c r="E19" s="679"/>
      <c r="F19" s="680"/>
      <c r="G19" s="678"/>
      <c r="H19" s="676"/>
    </row>
    <row r="20" spans="3:8" x14ac:dyDescent="0.3">
      <c r="C20" s="677"/>
      <c r="D20" s="678"/>
      <c r="E20" s="679"/>
      <c r="F20" s="680"/>
      <c r="G20" s="678"/>
      <c r="H20" s="676"/>
    </row>
    <row r="21" spans="3:8" x14ac:dyDescent="0.3">
      <c r="C21" s="677"/>
      <c r="D21" s="678"/>
      <c r="E21" s="679"/>
      <c r="F21" s="680"/>
      <c r="G21" s="678"/>
      <c r="H21" s="676"/>
    </row>
    <row r="22" spans="3:8" x14ac:dyDescent="0.3">
      <c r="C22" s="677"/>
      <c r="D22" s="666"/>
      <c r="E22" s="679"/>
      <c r="F22" s="680"/>
      <c r="G22" s="678"/>
      <c r="H22" s="676"/>
    </row>
    <row r="23" spans="3:8" ht="21" x14ac:dyDescent="0.3">
      <c r="C23" s="677"/>
      <c r="D23" s="683" t="s">
        <v>401</v>
      </c>
      <c r="E23" s="679"/>
      <c r="F23" s="680"/>
      <c r="G23" s="683" t="s">
        <v>402</v>
      </c>
      <c r="H23" s="676"/>
    </row>
    <row r="24" spans="3:8" x14ac:dyDescent="0.3">
      <c r="C24" s="684"/>
      <c r="D24" s="666"/>
      <c r="E24" s="679"/>
      <c r="F24" s="680"/>
      <c r="G24" s="666"/>
      <c r="H24" s="676"/>
    </row>
    <row r="25" spans="3:8" ht="15" customHeight="1" x14ac:dyDescent="0.3">
      <c r="C25" s="684"/>
      <c r="D25" s="685"/>
      <c r="E25" s="679"/>
      <c r="F25" s="680"/>
      <c r="G25" s="685"/>
      <c r="H25" s="676"/>
    </row>
    <row r="26" spans="3:8" x14ac:dyDescent="0.3">
      <c r="C26" s="684"/>
      <c r="D26" s="685"/>
      <c r="E26" s="679"/>
      <c r="F26" s="680"/>
      <c r="G26" s="685"/>
      <c r="H26" s="676"/>
    </row>
    <row r="27" spans="3:8" x14ac:dyDescent="0.3">
      <c r="C27" s="684"/>
      <c r="D27" s="685"/>
      <c r="E27" s="679"/>
      <c r="F27" s="680"/>
      <c r="G27" s="685"/>
      <c r="H27" s="676"/>
    </row>
    <row r="28" spans="3:8" x14ac:dyDescent="0.3">
      <c r="C28" s="684"/>
      <c r="D28" s="678"/>
      <c r="E28" s="679"/>
      <c r="F28" s="680"/>
      <c r="G28" s="678"/>
      <c r="H28" s="676"/>
    </row>
    <row r="29" spans="3:8" x14ac:dyDescent="0.3">
      <c r="C29" s="684"/>
      <c r="D29" s="678"/>
      <c r="E29" s="679"/>
      <c r="F29" s="680"/>
      <c r="G29" s="678"/>
      <c r="H29" s="676"/>
    </row>
    <row r="30" spans="3:8" x14ac:dyDescent="0.3">
      <c r="C30" s="684"/>
      <c r="D30" s="678"/>
      <c r="E30" s="679"/>
      <c r="F30" s="680"/>
      <c r="G30" s="678"/>
      <c r="H30" s="676"/>
    </row>
    <row r="31" spans="3:8" x14ac:dyDescent="0.3">
      <c r="C31" s="684"/>
      <c r="D31" s="678"/>
      <c r="E31" s="679"/>
      <c r="F31" s="680"/>
      <c r="G31" s="678"/>
      <c r="H31" s="676"/>
    </row>
    <row r="32" spans="3:8" x14ac:dyDescent="0.3">
      <c r="C32" s="684"/>
      <c r="D32" s="678"/>
      <c r="E32" s="681"/>
      <c r="F32" s="682"/>
      <c r="G32" s="678"/>
      <c r="H32" s="676"/>
    </row>
    <row r="33" spans="3:8" x14ac:dyDescent="0.3">
      <c r="C33" s="684"/>
      <c r="D33" s="678"/>
      <c r="E33" s="679"/>
      <c r="F33" s="680"/>
      <c r="G33" s="678"/>
      <c r="H33" s="676"/>
    </row>
    <row r="34" spans="3:8" x14ac:dyDescent="0.3">
      <c r="C34" s="684"/>
      <c r="D34" s="678"/>
      <c r="E34" s="681"/>
      <c r="F34" s="682"/>
      <c r="G34" s="678"/>
      <c r="H34" s="676"/>
    </row>
    <row r="35" spans="3:8" x14ac:dyDescent="0.3">
      <c r="C35" s="684"/>
      <c r="D35" s="678"/>
      <c r="E35" s="681"/>
      <c r="F35" s="682"/>
      <c r="G35" s="678"/>
      <c r="H35" s="676"/>
    </row>
    <row r="36" spans="3:8" x14ac:dyDescent="0.3">
      <c r="C36" s="684"/>
      <c r="D36" s="678"/>
      <c r="E36" s="679"/>
      <c r="F36" s="680"/>
      <c r="G36" s="678"/>
      <c r="H36" s="676"/>
    </row>
    <row r="37" spans="3:8" x14ac:dyDescent="0.3">
      <c r="C37" s="684"/>
      <c r="D37" s="678"/>
      <c r="E37" s="679"/>
      <c r="F37" s="680"/>
      <c r="G37" s="678"/>
      <c r="H37" s="669"/>
    </row>
    <row r="38" spans="3:8" x14ac:dyDescent="0.3">
      <c r="C38" s="684"/>
      <c r="D38" s="678"/>
      <c r="E38" s="667"/>
      <c r="F38" s="668"/>
      <c r="G38" s="678"/>
      <c r="H38" s="669"/>
    </row>
    <row r="39" spans="3:8" ht="21" x14ac:dyDescent="0.3">
      <c r="C39" s="686" t="s">
        <v>403</v>
      </c>
      <c r="D39" s="687"/>
      <c r="E39" s="688"/>
      <c r="F39" s="686" t="s">
        <v>404</v>
      </c>
      <c r="G39" s="687"/>
      <c r="H39" s="688"/>
    </row>
    <row r="40" spans="3:8" x14ac:dyDescent="0.3">
      <c r="C40" s="689"/>
      <c r="D40" s="690"/>
      <c r="E40" s="680"/>
      <c r="F40" s="679"/>
      <c r="G40" s="690"/>
      <c r="H40" s="691"/>
    </row>
    <row r="41" spans="3:8" x14ac:dyDescent="0.3">
      <c r="C41" s="672"/>
      <c r="D41" s="692"/>
      <c r="E41" s="693"/>
      <c r="F41" s="672"/>
      <c r="G41" s="692"/>
      <c r="H41" s="693"/>
    </row>
    <row r="42" spans="3:8" x14ac:dyDescent="0.3">
      <c r="C42" s="689"/>
      <c r="D42" s="690"/>
      <c r="E42" s="680"/>
      <c r="F42" s="679"/>
      <c r="G42" s="690"/>
      <c r="H42" s="691"/>
    </row>
    <row r="43" spans="3:8" x14ac:dyDescent="0.3">
      <c r="C43" s="689"/>
      <c r="D43" s="690"/>
      <c r="E43" s="680"/>
      <c r="F43" s="679"/>
      <c r="G43" s="690"/>
      <c r="H43" s="691"/>
    </row>
    <row r="44" spans="3:8" x14ac:dyDescent="0.3">
      <c r="C44" s="689"/>
      <c r="D44" s="690"/>
      <c r="E44" s="680"/>
      <c r="F44" s="679"/>
      <c r="G44" s="690"/>
      <c r="H44" s="691"/>
    </row>
    <row r="45" spans="3:8" x14ac:dyDescent="0.3">
      <c r="C45" s="689"/>
      <c r="D45" s="690"/>
      <c r="E45" s="680"/>
      <c r="F45" s="679"/>
      <c r="G45" s="690"/>
      <c r="H45" s="691"/>
    </row>
    <row r="46" spans="3:8" x14ac:dyDescent="0.3">
      <c r="C46" s="689"/>
      <c r="D46" s="690"/>
      <c r="E46" s="680"/>
      <c r="F46" s="679"/>
      <c r="G46" s="690"/>
      <c r="H46" s="691"/>
    </row>
    <row r="47" spans="3:8" x14ac:dyDescent="0.3">
      <c r="C47" s="689"/>
      <c r="D47" s="690"/>
      <c r="E47" s="680"/>
      <c r="F47" s="679"/>
      <c r="G47" s="690"/>
      <c r="H47" s="691"/>
    </row>
    <row r="48" spans="3:8" x14ac:dyDescent="0.3">
      <c r="C48" s="689"/>
      <c r="D48" s="690"/>
      <c r="E48" s="680"/>
      <c r="F48" s="679"/>
      <c r="G48" s="690"/>
      <c r="H48" s="691"/>
    </row>
    <row r="49" spans="3:8" x14ac:dyDescent="0.3">
      <c r="C49" s="689"/>
      <c r="D49" s="690"/>
      <c r="E49" s="680"/>
      <c r="F49" s="679"/>
      <c r="G49" s="690"/>
      <c r="H49" s="691"/>
    </row>
    <row r="50" spans="3:8" x14ac:dyDescent="0.3">
      <c r="C50" s="689"/>
      <c r="D50" s="690"/>
      <c r="E50" s="680"/>
      <c r="F50" s="679"/>
      <c r="G50" s="690"/>
      <c r="H50" s="691"/>
    </row>
    <row r="51" spans="3:8" x14ac:dyDescent="0.3">
      <c r="C51" s="694"/>
      <c r="D51" s="695"/>
      <c r="E51" s="696"/>
      <c r="F51" s="697"/>
      <c r="G51" s="695"/>
      <c r="H51" s="698"/>
    </row>
    <row r="52" spans="3:8" x14ac:dyDescent="0.3">
      <c r="C52" s="423" t="s">
        <v>2036</v>
      </c>
      <c r="D52" s="421"/>
    </row>
  </sheetData>
  <sheetProtection sheet="1" objects="1" scenarios="1" formatCells="0" formatColumns="0" formatRows="0" insertHyperlinks="0" selectLockedCells="1" sort="0" autoFilter="0"/>
  <mergeCells count="53">
    <mergeCell ref="E11:F11"/>
    <mergeCell ref="E6:F6"/>
    <mergeCell ref="E7:F7"/>
    <mergeCell ref="E8:F8"/>
    <mergeCell ref="E9:F9"/>
    <mergeCell ref="E10:F10"/>
    <mergeCell ref="E26:F26"/>
    <mergeCell ref="E12:F12"/>
    <mergeCell ref="E13:F13"/>
    <mergeCell ref="E14:F14"/>
    <mergeCell ref="E15:F15"/>
    <mergeCell ref="E19:F19"/>
    <mergeCell ref="E20:F20"/>
    <mergeCell ref="E21:F21"/>
    <mergeCell ref="E22:F22"/>
    <mergeCell ref="E23:F23"/>
    <mergeCell ref="E24:F24"/>
    <mergeCell ref="E25:F25"/>
    <mergeCell ref="C40:E40"/>
    <mergeCell ref="F40:H40"/>
    <mergeCell ref="E27:F27"/>
    <mergeCell ref="E28:F28"/>
    <mergeCell ref="E29:F29"/>
    <mergeCell ref="E30:F30"/>
    <mergeCell ref="E31:F31"/>
    <mergeCell ref="E33:F33"/>
    <mergeCell ref="E36:F36"/>
    <mergeCell ref="E37:F37"/>
    <mergeCell ref="E38:F38"/>
    <mergeCell ref="C39:E39"/>
    <mergeCell ref="F39:H39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50:E50"/>
    <mergeCell ref="F50:H50"/>
    <mergeCell ref="C51:E51"/>
    <mergeCell ref="F51:H51"/>
    <mergeCell ref="C47:E47"/>
    <mergeCell ref="F47:H47"/>
    <mergeCell ref="C48:E48"/>
    <mergeCell ref="F48:H48"/>
    <mergeCell ref="C49:E49"/>
    <mergeCell ref="F49:H4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97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Tabelle6">
    <tabColor theme="4" tint="-0.249977111117893"/>
  </sheetPr>
  <dimension ref="A1:AB166"/>
  <sheetViews>
    <sheetView showGridLines="0" zoomScaleNormal="100" workbookViewId="0">
      <pane ySplit="7" topLeftCell="A8" activePane="bottomLeft" state="frozen"/>
      <selection activeCell="T12" sqref="T12"/>
      <selection pane="bottomLeft" activeCell="A8" sqref="A8"/>
    </sheetView>
  </sheetViews>
  <sheetFormatPr baseColWidth="10" defaultColWidth="12.5546875" defaultRowHeight="14.4" x14ac:dyDescent="0.3"/>
  <cols>
    <col min="1" max="1" width="7" style="105" customWidth="1"/>
    <col min="2" max="2" width="3.33203125" style="105" customWidth="1"/>
    <col min="3" max="3" width="0.5546875" style="18" customWidth="1"/>
    <col min="4" max="4" width="15.33203125" style="105" customWidth="1"/>
    <col min="5" max="5" width="36.6640625" style="105" customWidth="1"/>
    <col min="6" max="6" width="0.5546875" style="18" customWidth="1"/>
    <col min="7" max="7" width="1.6640625" style="105" customWidth="1"/>
    <col min="8" max="8" width="5" style="105" customWidth="1"/>
    <col min="9" max="9" width="1.6640625" style="105" customWidth="1"/>
    <col min="10" max="10" width="5" style="105" customWidth="1"/>
    <col min="11" max="11" width="1.6640625" style="105" customWidth="1"/>
    <col min="12" max="12" width="5" style="105" customWidth="1"/>
    <col min="13" max="13" width="1.6640625" style="105" customWidth="1"/>
    <col min="14" max="14" width="5" style="105" customWidth="1"/>
    <col min="15" max="15" width="1.6640625" style="105" customWidth="1"/>
    <col min="16" max="16" width="5" style="105" customWidth="1"/>
    <col min="17" max="17" width="3.88671875" style="105" customWidth="1"/>
    <col min="18" max="18" width="0.109375" style="105" customWidth="1"/>
    <col min="19" max="19" width="5.44140625" style="18" customWidth="1"/>
    <col min="20" max="20" width="0.5546875" style="18" customWidth="1"/>
    <col min="21" max="21" width="39" style="18" customWidth="1"/>
    <col min="22" max="22" width="4.5546875" style="582" customWidth="1"/>
    <col min="23" max="23" width="6.44140625" style="736" customWidth="1"/>
    <col min="24" max="24" width="3" style="736" customWidth="1"/>
    <col min="25" max="25" width="5" style="582" customWidth="1"/>
    <col min="26" max="26" width="3" style="18" customWidth="1"/>
    <col min="27" max="27" width="12.5546875" style="717"/>
    <col min="28" max="16384" width="12.5546875" style="105"/>
  </cols>
  <sheetData>
    <row r="1" spans="2:28" s="2" customFormat="1" ht="42" customHeight="1" x14ac:dyDescent="0.3">
      <c r="B1" s="411" t="str">
        <f ca="1">' '!A412</f>
        <v>C A N V A S :   S T R E N G T H   &amp;   W E A K N E S S E S</v>
      </c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92"/>
      <c r="S1" s="414"/>
      <c r="T1" s="414"/>
      <c r="U1" s="431"/>
      <c r="V1" s="192"/>
      <c r="W1" s="699"/>
      <c r="X1" s="699"/>
      <c r="Y1" s="581"/>
      <c r="AA1" s="700"/>
    </row>
    <row r="2" spans="2:28" s="2" customFormat="1" ht="21" customHeight="1" x14ac:dyDescent="0.3">
      <c r="B2" s="455"/>
      <c r="C2" s="193"/>
      <c r="D2" s="92"/>
      <c r="E2" s="92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701"/>
      <c r="V2" s="702"/>
      <c r="W2" s="699"/>
      <c r="X2" s="699"/>
      <c r="Y2" s="581"/>
      <c r="AA2" s="700"/>
    </row>
    <row r="3" spans="2:28" ht="17.25" customHeight="1" x14ac:dyDescent="0.3">
      <c r="B3" s="703"/>
      <c r="C3" s="704"/>
      <c r="D3" s="705"/>
      <c r="E3" s="706">
        <f>(P10+P15+P24+P29+P33+P41+P46+P50+P55)</f>
        <v>195</v>
      </c>
      <c r="G3" s="707"/>
      <c r="H3" s="708" t="str">
        <f ca="1">' '!A417</f>
        <v>does not applie at all</v>
      </c>
      <c r="I3" s="709"/>
      <c r="J3" s="708" t="str">
        <f ca="1">' '!A416</f>
        <v>rather doesn't applies</v>
      </c>
      <c r="K3" s="709"/>
      <c r="L3" s="708" t="str">
        <f ca="1">' '!A415</f>
        <v>partially applies</v>
      </c>
      <c r="M3" s="709"/>
      <c r="N3" s="708" t="str">
        <f ca="1">' '!A414</f>
        <v>rather applies</v>
      </c>
      <c r="O3" s="709"/>
      <c r="P3" s="708" t="str">
        <f ca="1">' '!A413</f>
        <v>totally applies</v>
      </c>
      <c r="Q3" s="709"/>
      <c r="R3" s="709"/>
      <c r="S3" s="710" t="str">
        <f ca="1">' '!A465</f>
        <v>Impact (1 - 10)</v>
      </c>
      <c r="T3" s="711"/>
      <c r="U3" s="712"/>
      <c r="V3" s="713"/>
      <c r="W3" s="714"/>
      <c r="X3" s="714"/>
      <c r="Y3" s="715"/>
      <c r="Z3" s="716"/>
    </row>
    <row r="4" spans="2:28" ht="17.25" customHeight="1" x14ac:dyDescent="0.3">
      <c r="B4" s="703"/>
      <c r="C4" s="704"/>
      <c r="D4" s="122"/>
      <c r="E4" s="706">
        <f>(N10+N15+N24+N29+N33+N41+N50+N55)</f>
        <v>74</v>
      </c>
      <c r="G4" s="707"/>
      <c r="H4" s="708"/>
      <c r="I4" s="709"/>
      <c r="J4" s="708"/>
      <c r="K4" s="709"/>
      <c r="L4" s="708"/>
      <c r="M4" s="709"/>
      <c r="N4" s="708"/>
      <c r="O4" s="709"/>
      <c r="P4" s="708"/>
      <c r="Q4" s="709"/>
      <c r="R4" s="709"/>
      <c r="S4" s="710"/>
      <c r="T4" s="711"/>
      <c r="U4" s="712"/>
      <c r="V4" s="718"/>
      <c r="W4" s="714"/>
      <c r="X4" s="714"/>
      <c r="Y4" s="715"/>
      <c r="Z4" s="719"/>
    </row>
    <row r="5" spans="2:28" ht="17.25" customHeight="1" x14ac:dyDescent="0.3">
      <c r="B5" s="703"/>
      <c r="C5" s="704"/>
      <c r="D5" s="122"/>
      <c r="E5" s="720"/>
      <c r="G5" s="707"/>
      <c r="H5" s="708"/>
      <c r="I5" s="709"/>
      <c r="J5" s="708"/>
      <c r="K5" s="709"/>
      <c r="L5" s="708"/>
      <c r="M5" s="709"/>
      <c r="N5" s="708"/>
      <c r="O5" s="709"/>
      <c r="P5" s="708"/>
      <c r="Q5" s="709"/>
      <c r="R5" s="709"/>
      <c r="S5" s="710"/>
      <c r="T5" s="711"/>
      <c r="U5" s="712"/>
      <c r="V5" s="718"/>
      <c r="W5" s="714"/>
      <c r="X5" s="714"/>
      <c r="Y5" s="715"/>
      <c r="Z5" s="721"/>
    </row>
    <row r="6" spans="2:28" ht="24.75" customHeight="1" x14ac:dyDescent="0.3">
      <c r="B6" s="703"/>
      <c r="C6" s="705"/>
      <c r="D6" s="722"/>
      <c r="E6" s="723"/>
      <c r="G6" s="707"/>
      <c r="H6" s="708"/>
      <c r="I6" s="709"/>
      <c r="J6" s="708"/>
      <c r="K6" s="709"/>
      <c r="L6" s="708"/>
      <c r="M6" s="709"/>
      <c r="N6" s="708"/>
      <c r="O6" s="709"/>
      <c r="P6" s="708"/>
      <c r="Q6" s="709"/>
      <c r="R6" s="709"/>
      <c r="S6" s="710"/>
      <c r="T6" s="711"/>
      <c r="U6" s="724" t="str">
        <f ca="1">CONCATENATE(' '!A469,"  ",E4," / ",E3)</f>
        <v>Total points :  74 / 195</v>
      </c>
      <c r="V6" s="725"/>
      <c r="W6" s="726"/>
      <c r="X6" s="726"/>
      <c r="Y6" s="726"/>
      <c r="Z6" s="726"/>
      <c r="AA6" s="727"/>
      <c r="AB6" s="728"/>
    </row>
    <row r="7" spans="2:28" s="18" customFormat="1" ht="13.5" customHeight="1" x14ac:dyDescent="0.4">
      <c r="D7" s="729"/>
      <c r="E7" s="729"/>
      <c r="G7" s="726"/>
      <c r="H7" s="730">
        <f>(COUNTIF(B119:B165,1)/39)</f>
        <v>7.6923076923076927E-2</v>
      </c>
      <c r="I7" s="731"/>
      <c r="J7" s="730">
        <f>(COUNTIF(B119:B165,2)/39)</f>
        <v>0.23076923076923078</v>
      </c>
      <c r="K7" s="731"/>
      <c r="L7" s="730">
        <f>(COUNTIF(B119:B165,3)/39)</f>
        <v>0.23076923076923078</v>
      </c>
      <c r="M7" s="731"/>
      <c r="N7" s="730">
        <f>(COUNTIF(B119:B165,4)/39)</f>
        <v>0.12820512820512819</v>
      </c>
      <c r="O7" s="731"/>
      <c r="P7" s="730">
        <f>(COUNTIF(B119:B165,5)/39)</f>
        <v>5.128205128205128E-2</v>
      </c>
      <c r="Q7" s="726"/>
      <c r="R7" s="732"/>
      <c r="S7" s="557"/>
      <c r="AA7" s="469"/>
    </row>
    <row r="8" spans="2:28" ht="0.9" customHeight="1" x14ac:dyDescent="0.4">
      <c r="D8" s="733"/>
      <c r="E8" s="733"/>
      <c r="G8" s="734"/>
      <c r="H8" s="734"/>
      <c r="I8" s="735"/>
      <c r="J8" s="734"/>
      <c r="K8" s="735"/>
      <c r="L8" s="734"/>
      <c r="M8" s="735"/>
      <c r="N8" s="734"/>
      <c r="O8" s="735"/>
      <c r="P8" s="734"/>
    </row>
    <row r="9" spans="2:28" ht="5.25" customHeight="1" x14ac:dyDescent="0.4">
      <c r="D9" s="733"/>
      <c r="E9" s="733"/>
      <c r="G9" s="734"/>
      <c r="H9" s="734"/>
      <c r="I9" s="735"/>
      <c r="J9" s="734"/>
      <c r="K9" s="735"/>
      <c r="L9" s="734"/>
      <c r="M9" s="735"/>
      <c r="N9" s="734"/>
      <c r="O9" s="735"/>
      <c r="P9" s="734"/>
    </row>
    <row r="10" spans="2:28" ht="15.75" customHeight="1" x14ac:dyDescent="0.3">
      <c r="B10" s="737">
        <v>1</v>
      </c>
      <c r="C10" s="738"/>
      <c r="D10" s="739" t="s">
        <v>1881</v>
      </c>
      <c r="E10" s="739"/>
      <c r="G10" s="740">
        <f>SUM(B119:B122)</f>
        <v>12</v>
      </c>
      <c r="H10" s="739"/>
      <c r="I10" s="739"/>
      <c r="J10" s="741"/>
      <c r="K10" s="741"/>
      <c r="L10" s="742"/>
      <c r="M10" s="742"/>
      <c r="N10" s="743">
        <f>SUM(B119:B122)</f>
        <v>12</v>
      </c>
      <c r="O10" s="744" t="s">
        <v>688</v>
      </c>
      <c r="P10" s="743">
        <v>20</v>
      </c>
      <c r="Q10" s="745"/>
      <c r="R10" s="746"/>
      <c r="S10" s="747"/>
      <c r="T10" s="748"/>
      <c r="U10" s="749"/>
      <c r="V10" s="105"/>
      <c r="W10" s="105"/>
      <c r="X10" s="105"/>
      <c r="Y10" s="105"/>
      <c r="Z10" s="750"/>
      <c r="AA10" s="751"/>
    </row>
    <row r="11" spans="2:28" ht="31.5" customHeight="1" x14ac:dyDescent="0.3">
      <c r="B11" s="752">
        <v>1.1000000000000001</v>
      </c>
      <c r="C11" s="469"/>
      <c r="D11" s="753" t="str">
        <f ca="1">' '!A418</f>
        <v>Our Value Propositions are well aligned with customer needs</v>
      </c>
      <c r="E11" s="753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113">
        <v>9</v>
      </c>
      <c r="T11" s="108"/>
      <c r="U11" s="754"/>
      <c r="V11" s="105"/>
      <c r="W11" s="105"/>
      <c r="X11" s="105"/>
      <c r="Y11" s="105"/>
      <c r="Z11" s="108"/>
      <c r="AA11" s="105"/>
    </row>
    <row r="12" spans="2:28" ht="31.5" customHeight="1" x14ac:dyDescent="0.3">
      <c r="B12" s="752">
        <v>1.2</v>
      </c>
      <c r="C12" s="738"/>
      <c r="D12" s="753" t="str">
        <f ca="1">' '!A419</f>
        <v>Our Value Propositions have strong network effects</v>
      </c>
      <c r="E12" s="753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113">
        <v>7</v>
      </c>
      <c r="T12" s="108"/>
      <c r="U12" s="754"/>
      <c r="V12" s="105"/>
      <c r="W12" s="105"/>
      <c r="X12" s="105"/>
      <c r="Y12" s="105"/>
      <c r="Z12" s="108"/>
      <c r="AA12" s="105"/>
    </row>
    <row r="13" spans="2:28" ht="31.5" customHeight="1" x14ac:dyDescent="0.3">
      <c r="B13" s="752">
        <v>1.3</v>
      </c>
      <c r="C13" s="755"/>
      <c r="D13" s="753" t="str">
        <f ca="1">' '!A420</f>
        <v>There are synergies between our products and services</v>
      </c>
      <c r="E13" s="753"/>
      <c r="G13" s="746"/>
      <c r="H13" s="746"/>
      <c r="I13" s="746"/>
      <c r="J13" s="746"/>
      <c r="K13" s="746"/>
      <c r="L13" s="746"/>
      <c r="M13" s="746"/>
      <c r="N13" s="746"/>
      <c r="O13" s="746"/>
      <c r="P13" s="746"/>
      <c r="Q13" s="746"/>
      <c r="R13" s="746"/>
      <c r="S13" s="113">
        <v>5</v>
      </c>
      <c r="T13" s="108"/>
      <c r="U13" s="754"/>
      <c r="V13" s="105"/>
      <c r="W13" s="105"/>
      <c r="X13" s="105"/>
      <c r="Y13" s="105"/>
      <c r="Z13" s="108"/>
      <c r="AA13" s="105"/>
    </row>
    <row r="14" spans="2:28" ht="18" customHeight="1" x14ac:dyDescent="0.3">
      <c r="B14" s="752">
        <v>1.4</v>
      </c>
      <c r="C14" s="738"/>
      <c r="D14" s="753" t="str">
        <f ca="1">' '!A421</f>
        <v>Our customer are satisfied</v>
      </c>
      <c r="E14" s="753"/>
      <c r="G14" s="746"/>
      <c r="H14" s="746"/>
      <c r="I14" s="746"/>
      <c r="J14" s="746"/>
      <c r="K14" s="746"/>
      <c r="L14" s="746"/>
      <c r="M14" s="746"/>
      <c r="N14" s="746"/>
      <c r="O14" s="746"/>
      <c r="P14" s="746"/>
      <c r="Q14" s="746"/>
      <c r="R14" s="746"/>
      <c r="S14" s="113">
        <v>3</v>
      </c>
      <c r="T14" s="108"/>
      <c r="U14" s="754"/>
      <c r="V14" s="105"/>
      <c r="W14" s="105"/>
      <c r="X14" s="105"/>
      <c r="Y14" s="105"/>
      <c r="Z14" s="108"/>
      <c r="AA14" s="105"/>
    </row>
    <row r="15" spans="2:28" ht="15.75" customHeight="1" x14ac:dyDescent="0.3">
      <c r="B15" s="737">
        <v>2</v>
      </c>
      <c r="C15" s="738"/>
      <c r="D15" s="739" t="s">
        <v>668</v>
      </c>
      <c r="E15" s="739"/>
      <c r="G15" s="741"/>
      <c r="H15" s="741"/>
      <c r="I15" s="741"/>
      <c r="J15" s="741"/>
      <c r="K15" s="741"/>
      <c r="L15" s="741"/>
      <c r="M15" s="741"/>
      <c r="N15" s="743">
        <f>SUM(B124:B131)</f>
        <v>20</v>
      </c>
      <c r="O15" s="744" t="s">
        <v>688</v>
      </c>
      <c r="P15" s="743">
        <v>40</v>
      </c>
      <c r="Q15" s="745"/>
      <c r="R15" s="746"/>
      <c r="S15" s="747"/>
      <c r="T15" s="750"/>
      <c r="U15" s="749"/>
      <c r="V15" s="105"/>
      <c r="W15" s="105"/>
      <c r="X15" s="105"/>
      <c r="Y15" s="105"/>
      <c r="Z15" s="750"/>
      <c r="AA15" s="105"/>
    </row>
    <row r="16" spans="2:28" ht="31.5" customHeight="1" x14ac:dyDescent="0.3">
      <c r="B16" s="756">
        <v>2.1</v>
      </c>
      <c r="C16" s="755"/>
      <c r="D16" s="757" t="str">
        <f ca="1">' '!A423</f>
        <v>We benefit from strong margins</v>
      </c>
      <c r="E16" s="757"/>
      <c r="G16" s="758"/>
      <c r="H16" s="758"/>
      <c r="I16" s="758"/>
      <c r="J16" s="758"/>
      <c r="K16" s="758"/>
      <c r="L16" s="758"/>
      <c r="M16" s="758"/>
      <c r="N16" s="758"/>
      <c r="O16" s="758"/>
      <c r="P16" s="758"/>
      <c r="Q16" s="758"/>
      <c r="R16" s="746"/>
      <c r="S16" s="107">
        <v>5</v>
      </c>
      <c r="T16" s="759"/>
      <c r="U16" s="754"/>
      <c r="V16" s="105"/>
      <c r="W16" s="105"/>
      <c r="X16" s="105"/>
      <c r="Y16" s="105"/>
      <c r="Z16" s="108"/>
      <c r="AA16" s="105"/>
    </row>
    <row r="17" spans="2:28" ht="31.5" customHeight="1" x14ac:dyDescent="0.3">
      <c r="B17" s="756">
        <v>2.2000000000000002</v>
      </c>
      <c r="C17" s="755"/>
      <c r="D17" s="757" t="str">
        <f ca="1">' '!A424</f>
        <v>Our revenues are predictable</v>
      </c>
      <c r="E17" s="757"/>
      <c r="G17" s="758"/>
      <c r="H17" s="758"/>
      <c r="I17" s="758"/>
      <c r="J17" s="758"/>
      <c r="K17" s="758"/>
      <c r="L17" s="758"/>
      <c r="M17" s="758"/>
      <c r="N17" s="758"/>
      <c r="O17" s="758"/>
      <c r="P17" s="758"/>
      <c r="Q17" s="758"/>
      <c r="R17" s="746"/>
      <c r="S17" s="107">
        <v>4</v>
      </c>
      <c r="T17" s="759"/>
      <c r="U17" s="754"/>
      <c r="V17" s="105"/>
      <c r="W17" s="105"/>
      <c r="X17" s="105"/>
      <c r="Y17" s="105"/>
      <c r="Z17" s="108"/>
      <c r="AA17" s="760"/>
      <c r="AB17" s="760"/>
    </row>
    <row r="18" spans="2:28" ht="31.5" customHeight="1" x14ac:dyDescent="0.3">
      <c r="B18" s="756">
        <v>2.2999999999999998</v>
      </c>
      <c r="C18" s="469"/>
      <c r="D18" s="757" t="str">
        <f ca="1">' '!A425</f>
        <v>We have recurring Revenue Streams and frequent repeat purchases</v>
      </c>
      <c r="E18" s="757"/>
      <c r="G18" s="758"/>
      <c r="H18" s="758"/>
      <c r="I18" s="758"/>
      <c r="J18" s="758"/>
      <c r="K18" s="758"/>
      <c r="L18" s="758"/>
      <c r="M18" s="758"/>
      <c r="N18" s="758"/>
      <c r="O18" s="758"/>
      <c r="P18" s="758"/>
      <c r="Q18" s="758"/>
      <c r="R18" s="746"/>
      <c r="S18" s="107">
        <v>8</v>
      </c>
      <c r="T18" s="759"/>
      <c r="U18" s="754"/>
      <c r="V18" s="105"/>
      <c r="W18" s="105"/>
      <c r="X18" s="105"/>
      <c r="Y18" s="105"/>
      <c r="Z18" s="108"/>
    </row>
    <row r="19" spans="2:28" ht="31.5" customHeight="1" x14ac:dyDescent="0.3">
      <c r="B19" s="756">
        <v>2.4</v>
      </c>
      <c r="C19" s="469"/>
      <c r="D19" s="757" t="str">
        <f ca="1">' '!A426</f>
        <v>Our Revenue Streams are diversified</v>
      </c>
      <c r="E19" s="757"/>
      <c r="G19" s="758"/>
      <c r="H19" s="758"/>
      <c r="I19" s="758"/>
      <c r="J19" s="758"/>
      <c r="K19" s="758"/>
      <c r="L19" s="758"/>
      <c r="M19" s="758"/>
      <c r="N19" s="758"/>
      <c r="O19" s="758"/>
      <c r="P19" s="758"/>
      <c r="Q19" s="758"/>
      <c r="R19" s="746"/>
      <c r="S19" s="107">
        <v>8</v>
      </c>
      <c r="T19" s="759"/>
      <c r="U19" s="754"/>
      <c r="V19" s="105"/>
      <c r="W19" s="105"/>
      <c r="X19" s="105"/>
      <c r="Y19" s="105"/>
      <c r="Z19" s="108"/>
    </row>
    <row r="20" spans="2:28" ht="31.5" customHeight="1" x14ac:dyDescent="0.3">
      <c r="B20" s="756">
        <v>2.5</v>
      </c>
      <c r="C20" s="469"/>
      <c r="D20" s="757" t="str">
        <f ca="1">' '!A427</f>
        <v>Our Revenue Streams are sustainable</v>
      </c>
      <c r="E20" s="757"/>
      <c r="G20" s="758"/>
      <c r="H20" s="758"/>
      <c r="I20" s="758"/>
      <c r="J20" s="758"/>
      <c r="K20" s="758"/>
      <c r="L20" s="758"/>
      <c r="M20" s="758"/>
      <c r="N20" s="758"/>
      <c r="O20" s="758"/>
      <c r="P20" s="758"/>
      <c r="Q20" s="758"/>
      <c r="R20" s="746"/>
      <c r="S20" s="107">
        <v>5</v>
      </c>
      <c r="T20" s="759"/>
      <c r="U20" s="754"/>
      <c r="V20" s="105"/>
      <c r="W20" s="105"/>
      <c r="X20" s="105"/>
      <c r="Y20" s="105"/>
      <c r="Z20" s="108"/>
    </row>
    <row r="21" spans="2:28" ht="31.5" customHeight="1" x14ac:dyDescent="0.3">
      <c r="B21" s="756">
        <v>2.6</v>
      </c>
      <c r="C21" s="469"/>
      <c r="D21" s="757" t="str">
        <f ca="1">' '!A428</f>
        <v>We collect revenues before we incur expenses</v>
      </c>
      <c r="E21" s="757"/>
      <c r="G21" s="758"/>
      <c r="H21" s="758"/>
      <c r="I21" s="758"/>
      <c r="J21" s="758"/>
      <c r="K21" s="758"/>
      <c r="L21" s="758"/>
      <c r="M21" s="758"/>
      <c r="N21" s="758"/>
      <c r="O21" s="758"/>
      <c r="P21" s="758"/>
      <c r="Q21" s="758"/>
      <c r="R21" s="746"/>
      <c r="S21" s="107">
        <v>9</v>
      </c>
      <c r="T21" s="759"/>
      <c r="U21" s="754"/>
      <c r="V21" s="105"/>
      <c r="W21" s="105"/>
      <c r="X21" s="105"/>
      <c r="Y21" s="105"/>
      <c r="Z21" s="108"/>
    </row>
    <row r="22" spans="2:28" ht="31.5" customHeight="1" x14ac:dyDescent="0.3">
      <c r="B22" s="756">
        <v>2.7</v>
      </c>
      <c r="C22" s="469"/>
      <c r="D22" s="757" t="str">
        <f ca="1">' '!A429</f>
        <v>We charge for what customers are really willing to pay for</v>
      </c>
      <c r="E22" s="757"/>
      <c r="G22" s="758"/>
      <c r="H22" s="758"/>
      <c r="I22" s="758"/>
      <c r="J22" s="758"/>
      <c r="K22" s="758"/>
      <c r="L22" s="758"/>
      <c r="M22" s="758"/>
      <c r="N22" s="758"/>
      <c r="O22" s="758"/>
      <c r="P22" s="758"/>
      <c r="Q22" s="758"/>
      <c r="R22" s="746"/>
      <c r="S22" s="107">
        <v>5</v>
      </c>
      <c r="T22" s="759"/>
      <c r="U22" s="754"/>
      <c r="V22" s="105"/>
      <c r="W22" s="105"/>
      <c r="X22" s="105"/>
      <c r="Y22" s="105"/>
      <c r="Z22" s="108"/>
    </row>
    <row r="23" spans="2:28" ht="31.5" customHeight="1" x14ac:dyDescent="0.3">
      <c r="B23" s="756">
        <v>2.8</v>
      </c>
      <c r="C23" s="469"/>
      <c r="D23" s="757" t="str">
        <f ca="1">' '!A430</f>
        <v>Our pricing mechanismes capture full willingness to pay</v>
      </c>
      <c r="E23" s="757"/>
      <c r="G23" s="758"/>
      <c r="H23" s="758"/>
      <c r="I23" s="758"/>
      <c r="J23" s="758"/>
      <c r="K23" s="758"/>
      <c r="L23" s="758"/>
      <c r="M23" s="758"/>
      <c r="N23" s="758"/>
      <c r="O23" s="758"/>
      <c r="P23" s="758"/>
      <c r="Q23" s="758"/>
      <c r="R23" s="746"/>
      <c r="S23" s="107">
        <v>7</v>
      </c>
      <c r="T23" s="759"/>
      <c r="U23" s="754"/>
      <c r="V23" s="105"/>
      <c r="W23" s="105"/>
      <c r="X23" s="105"/>
      <c r="Y23" s="105"/>
      <c r="Z23" s="108"/>
    </row>
    <row r="24" spans="2:28" ht="15.75" customHeight="1" x14ac:dyDescent="0.3">
      <c r="B24" s="737">
        <v>3</v>
      </c>
      <c r="C24" s="738"/>
      <c r="D24" s="739" t="s">
        <v>669</v>
      </c>
      <c r="E24" s="739"/>
      <c r="G24" s="741"/>
      <c r="H24" s="741"/>
      <c r="I24" s="741"/>
      <c r="J24" s="741"/>
      <c r="K24" s="741"/>
      <c r="L24" s="741"/>
      <c r="M24" s="741"/>
      <c r="N24" s="743">
        <f>SUM(B133:B136)</f>
        <v>13</v>
      </c>
      <c r="O24" s="744" t="s">
        <v>688</v>
      </c>
      <c r="P24" s="743">
        <v>20</v>
      </c>
      <c r="Q24" s="743"/>
      <c r="R24" s="746"/>
      <c r="S24" s="747"/>
      <c r="T24" s="750"/>
      <c r="U24" s="749"/>
      <c r="V24" s="105"/>
      <c r="W24" s="105"/>
      <c r="X24" s="105"/>
      <c r="Y24" s="105"/>
      <c r="Z24" s="750"/>
    </row>
    <row r="25" spans="2:28" ht="31.5" customHeight="1" x14ac:dyDescent="0.3">
      <c r="B25" s="752">
        <v>3.1</v>
      </c>
      <c r="C25" s="469"/>
      <c r="D25" s="753" t="str">
        <f ca="1">' '!A432</f>
        <v>Our costs are predictable</v>
      </c>
      <c r="E25" s="753"/>
      <c r="G25" s="761"/>
      <c r="H25" s="761"/>
      <c r="I25" s="761"/>
      <c r="J25" s="761"/>
      <c r="K25" s="761"/>
      <c r="L25" s="761"/>
      <c r="M25" s="761"/>
      <c r="N25" s="761"/>
      <c r="O25" s="761"/>
      <c r="P25" s="761"/>
      <c r="Q25" s="761"/>
      <c r="R25" s="746"/>
      <c r="S25" s="106">
        <v>5</v>
      </c>
      <c r="T25" s="108"/>
      <c r="U25" s="754"/>
      <c r="V25" s="105"/>
      <c r="W25" s="105"/>
      <c r="X25" s="105"/>
      <c r="Y25" s="105"/>
      <c r="Z25" s="108"/>
    </row>
    <row r="26" spans="2:28" ht="31.5" customHeight="1" x14ac:dyDescent="0.3">
      <c r="B26" s="752">
        <v>3.2</v>
      </c>
      <c r="C26" s="738"/>
      <c r="D26" s="753" t="str">
        <f ca="1">' '!A433</f>
        <v>Our Cost Structure is correctly matched to our business model</v>
      </c>
      <c r="E26" s="753"/>
      <c r="G26" s="761"/>
      <c r="H26" s="761"/>
      <c r="I26" s="761"/>
      <c r="J26" s="761"/>
      <c r="K26" s="761"/>
      <c r="L26" s="761"/>
      <c r="M26" s="761"/>
      <c r="N26" s="761"/>
      <c r="O26" s="761"/>
      <c r="P26" s="761"/>
      <c r="Q26" s="762"/>
      <c r="R26" s="763"/>
      <c r="S26" s="106">
        <v>5</v>
      </c>
      <c r="T26" s="108"/>
      <c r="U26" s="754"/>
      <c r="V26" s="105"/>
      <c r="W26" s="105"/>
      <c r="X26" s="105"/>
      <c r="Y26" s="105"/>
      <c r="Z26" s="108"/>
    </row>
    <row r="27" spans="2:28" ht="31.5" customHeight="1" x14ac:dyDescent="0.3">
      <c r="B27" s="752">
        <v>3.3</v>
      </c>
      <c r="C27" s="755"/>
      <c r="D27" s="753" t="str">
        <f ca="1">' '!A434</f>
        <v>Our operations are cost-efficient</v>
      </c>
      <c r="E27" s="753"/>
      <c r="G27" s="761"/>
      <c r="H27" s="761"/>
      <c r="I27" s="761"/>
      <c r="J27" s="761"/>
      <c r="K27" s="761"/>
      <c r="L27" s="761"/>
      <c r="M27" s="761"/>
      <c r="N27" s="761"/>
      <c r="O27" s="761"/>
      <c r="P27" s="761"/>
      <c r="Q27" s="764"/>
      <c r="R27" s="765"/>
      <c r="S27" s="106">
        <v>5</v>
      </c>
      <c r="T27" s="108"/>
      <c r="U27" s="754"/>
      <c r="V27" s="105"/>
      <c r="W27" s="105"/>
      <c r="X27" s="105"/>
      <c r="Y27" s="105"/>
      <c r="Z27" s="108"/>
    </row>
    <row r="28" spans="2:28" ht="31.5" customHeight="1" x14ac:dyDescent="0.3">
      <c r="B28" s="752">
        <v>3.4</v>
      </c>
      <c r="C28" s="738"/>
      <c r="D28" s="753" t="str">
        <f ca="1">' '!A435</f>
        <v>We benefit from economies of scale</v>
      </c>
      <c r="E28" s="753"/>
      <c r="G28" s="761"/>
      <c r="H28" s="761"/>
      <c r="I28" s="761"/>
      <c r="J28" s="761"/>
      <c r="K28" s="761"/>
      <c r="L28" s="761"/>
      <c r="M28" s="761"/>
      <c r="N28" s="761"/>
      <c r="O28" s="761"/>
      <c r="P28" s="761"/>
      <c r="Q28" s="761"/>
      <c r="R28" s="746"/>
      <c r="S28" s="106">
        <v>5</v>
      </c>
      <c r="T28" s="108"/>
      <c r="U28" s="754"/>
      <c r="V28" s="105"/>
      <c r="W28" s="105"/>
      <c r="X28" s="105"/>
      <c r="Y28" s="105"/>
      <c r="Z28" s="108"/>
    </row>
    <row r="29" spans="2:28" ht="15.6" x14ac:dyDescent="0.3">
      <c r="B29" s="737">
        <v>4</v>
      </c>
      <c r="C29" s="738"/>
      <c r="D29" s="739" t="s">
        <v>673</v>
      </c>
      <c r="E29" s="739"/>
      <c r="G29" s="741"/>
      <c r="H29" s="741"/>
      <c r="I29" s="741"/>
      <c r="J29" s="741"/>
      <c r="K29" s="741"/>
      <c r="L29" s="741"/>
      <c r="M29" s="741"/>
      <c r="N29" s="743">
        <f>SUM(B138:B140)</f>
        <v>6</v>
      </c>
      <c r="O29" s="744" t="s">
        <v>688</v>
      </c>
      <c r="P29" s="743">
        <v>15</v>
      </c>
      <c r="Q29" s="743"/>
      <c r="R29" s="746"/>
      <c r="S29" s="747"/>
      <c r="T29" s="750"/>
      <c r="U29" s="749"/>
      <c r="V29" s="105"/>
      <c r="W29" s="105"/>
      <c r="X29" s="105"/>
      <c r="Y29" s="105"/>
      <c r="Z29" s="750"/>
    </row>
    <row r="30" spans="2:28" ht="31.5" customHeight="1" x14ac:dyDescent="0.3">
      <c r="B30" s="756">
        <v>4.0999999999999996</v>
      </c>
      <c r="C30" s="755"/>
      <c r="D30" s="757" t="str">
        <f ca="1">' '!A437</f>
        <v>Customer churn rates are low</v>
      </c>
      <c r="E30" s="757"/>
      <c r="G30" s="758"/>
      <c r="H30" s="758"/>
      <c r="I30" s="758"/>
      <c r="J30" s="758"/>
      <c r="K30" s="758"/>
      <c r="L30" s="758"/>
      <c r="M30" s="758"/>
      <c r="N30" s="758"/>
      <c r="O30" s="758"/>
      <c r="P30" s="758"/>
      <c r="Q30" s="758"/>
      <c r="R30" s="746"/>
      <c r="S30" s="107">
        <v>5</v>
      </c>
      <c r="T30" s="108"/>
      <c r="U30" s="754"/>
      <c r="V30" s="105"/>
      <c r="W30" s="105"/>
      <c r="X30" s="105"/>
      <c r="Y30" s="105"/>
      <c r="Z30" s="108"/>
    </row>
    <row r="31" spans="2:28" ht="31.5" customHeight="1" x14ac:dyDescent="0.3">
      <c r="B31" s="756">
        <v>4.2</v>
      </c>
      <c r="C31" s="755"/>
      <c r="D31" s="757" t="str">
        <f ca="1">' '!A438</f>
        <v>Customer base is well segmented</v>
      </c>
      <c r="E31" s="757"/>
      <c r="G31" s="758"/>
      <c r="H31" s="758"/>
      <c r="I31" s="758"/>
      <c r="J31" s="758"/>
      <c r="K31" s="758"/>
      <c r="L31" s="758"/>
      <c r="M31" s="758"/>
      <c r="N31" s="758"/>
      <c r="O31" s="758"/>
      <c r="P31" s="758"/>
      <c r="Q31" s="758"/>
      <c r="R31" s="746"/>
      <c r="S31" s="107">
        <v>5</v>
      </c>
      <c r="T31" s="108"/>
      <c r="U31" s="754"/>
      <c r="V31" s="105"/>
      <c r="W31" s="105"/>
      <c r="X31" s="105"/>
      <c r="Y31" s="105"/>
      <c r="Z31" s="108"/>
    </row>
    <row r="32" spans="2:28" ht="43.5" customHeight="1" x14ac:dyDescent="0.3">
      <c r="B32" s="756">
        <v>4.3</v>
      </c>
      <c r="C32" s="755"/>
      <c r="D32" s="757" t="str">
        <f ca="1">' '!A439</f>
        <v>We are continuously acquiring new customers</v>
      </c>
      <c r="E32" s="757"/>
      <c r="G32" s="758"/>
      <c r="H32" s="758"/>
      <c r="I32" s="758"/>
      <c r="J32" s="758"/>
      <c r="K32" s="758"/>
      <c r="L32" s="758"/>
      <c r="M32" s="758"/>
      <c r="N32" s="758"/>
      <c r="O32" s="758"/>
      <c r="P32" s="758"/>
      <c r="Q32" s="758"/>
      <c r="R32" s="746"/>
      <c r="S32" s="107">
        <v>5</v>
      </c>
      <c r="T32" s="108"/>
      <c r="U32" s="754"/>
      <c r="V32" s="105"/>
      <c r="W32" s="105"/>
      <c r="X32" s="105"/>
      <c r="Y32" s="105"/>
      <c r="Z32" s="108"/>
    </row>
    <row r="33" spans="2:26" ht="15.6" x14ac:dyDescent="0.3">
      <c r="B33" s="737">
        <v>5</v>
      </c>
      <c r="C33" s="738"/>
      <c r="D33" s="739" t="s">
        <v>675</v>
      </c>
      <c r="E33" s="739"/>
      <c r="G33" s="741"/>
      <c r="H33" s="741"/>
      <c r="I33" s="741"/>
      <c r="J33" s="741"/>
      <c r="K33" s="741"/>
      <c r="L33" s="741"/>
      <c r="M33" s="741"/>
      <c r="N33" s="743">
        <f>SUM(B142:B148)</f>
        <v>11</v>
      </c>
      <c r="O33" s="744" t="s">
        <v>688</v>
      </c>
      <c r="P33" s="743">
        <v>35</v>
      </c>
      <c r="Q33" s="745"/>
      <c r="R33" s="746"/>
      <c r="S33" s="747"/>
      <c r="T33" s="108"/>
      <c r="U33" s="754"/>
      <c r="V33" s="105"/>
      <c r="W33" s="105"/>
      <c r="X33" s="105"/>
      <c r="Y33" s="105"/>
      <c r="Z33" s="108"/>
    </row>
    <row r="34" spans="2:26" ht="31.5" customHeight="1" x14ac:dyDescent="0.3">
      <c r="B34" s="752">
        <v>5.0999999999999996</v>
      </c>
      <c r="C34" s="469"/>
      <c r="D34" s="753" t="str">
        <f ca="1">' '!A441</f>
        <v>Our Channels are efficient</v>
      </c>
      <c r="E34" s="753"/>
      <c r="G34" s="761"/>
      <c r="H34" s="761"/>
      <c r="I34" s="761"/>
      <c r="J34" s="761"/>
      <c r="K34" s="761"/>
      <c r="L34" s="761"/>
      <c r="M34" s="761"/>
      <c r="N34" s="761"/>
      <c r="O34" s="761"/>
      <c r="P34" s="761"/>
      <c r="Q34" s="761"/>
      <c r="R34" s="746"/>
      <c r="S34" s="106">
        <v>5</v>
      </c>
      <c r="T34" s="108"/>
      <c r="U34" s="754"/>
      <c r="V34" s="105"/>
      <c r="W34" s="105"/>
      <c r="X34" s="105"/>
      <c r="Y34" s="105"/>
      <c r="Z34" s="108"/>
    </row>
    <row r="35" spans="2:26" ht="31.5" customHeight="1" x14ac:dyDescent="0.3">
      <c r="B35" s="752">
        <v>5.2</v>
      </c>
      <c r="C35" s="738"/>
      <c r="D35" s="753" t="str">
        <f ca="1">' '!A442</f>
        <v>Our Channels are effective</v>
      </c>
      <c r="E35" s="753"/>
      <c r="G35" s="761"/>
      <c r="H35" s="761"/>
      <c r="I35" s="761"/>
      <c r="J35" s="761"/>
      <c r="K35" s="761"/>
      <c r="L35" s="761"/>
      <c r="M35" s="761"/>
      <c r="N35" s="761"/>
      <c r="O35" s="761"/>
      <c r="P35" s="761"/>
      <c r="Q35" s="762"/>
      <c r="R35" s="746"/>
      <c r="S35" s="106">
        <v>5</v>
      </c>
      <c r="T35" s="108"/>
      <c r="U35" s="754"/>
      <c r="V35" s="105"/>
      <c r="W35" s="105"/>
      <c r="X35" s="105"/>
      <c r="Y35" s="105"/>
      <c r="Z35" s="108"/>
    </row>
    <row r="36" spans="2:26" ht="31.5" customHeight="1" x14ac:dyDescent="0.3">
      <c r="B36" s="752">
        <v>5.3</v>
      </c>
      <c r="C36" s="755"/>
      <c r="D36" s="753" t="str">
        <f ca="1">' '!A443</f>
        <v>Channel reach ist strong among customers</v>
      </c>
      <c r="E36" s="753"/>
      <c r="G36" s="761"/>
      <c r="H36" s="761"/>
      <c r="I36" s="761"/>
      <c r="J36" s="761"/>
      <c r="K36" s="761"/>
      <c r="L36" s="761"/>
      <c r="M36" s="761"/>
      <c r="N36" s="761"/>
      <c r="O36" s="761"/>
      <c r="P36" s="761"/>
      <c r="Q36" s="764"/>
      <c r="R36" s="746"/>
      <c r="S36" s="106">
        <v>5</v>
      </c>
      <c r="T36" s="108"/>
      <c r="U36" s="754"/>
      <c r="V36" s="105"/>
      <c r="W36" s="105"/>
      <c r="X36" s="105"/>
      <c r="Y36" s="105"/>
      <c r="Z36" s="108"/>
    </row>
    <row r="37" spans="2:26" ht="31.5" customHeight="1" x14ac:dyDescent="0.3">
      <c r="B37" s="766">
        <v>5.4</v>
      </c>
      <c r="C37" s="738"/>
      <c r="D37" s="753" t="str">
        <f ca="1">' '!A444</f>
        <v>Customers can easily see our Channels</v>
      </c>
      <c r="E37" s="753"/>
      <c r="G37" s="761"/>
      <c r="H37" s="761"/>
      <c r="I37" s="761"/>
      <c r="J37" s="761"/>
      <c r="K37" s="761"/>
      <c r="L37" s="761"/>
      <c r="M37" s="761"/>
      <c r="N37" s="761"/>
      <c r="O37" s="761"/>
      <c r="P37" s="761"/>
      <c r="Q37" s="761"/>
      <c r="R37" s="746"/>
      <c r="S37" s="106">
        <v>5</v>
      </c>
      <c r="T37" s="108"/>
      <c r="U37" s="754"/>
      <c r="V37" s="105"/>
      <c r="W37" s="105"/>
      <c r="X37" s="105"/>
      <c r="Y37" s="105"/>
      <c r="Z37" s="108"/>
    </row>
    <row r="38" spans="2:26" ht="31.5" customHeight="1" x14ac:dyDescent="0.3">
      <c r="B38" s="752">
        <v>5.5</v>
      </c>
      <c r="C38" s="469"/>
      <c r="D38" s="753" t="str">
        <f ca="1">' '!A445</f>
        <v>Channels are strongly integrated</v>
      </c>
      <c r="E38" s="753"/>
      <c r="G38" s="761"/>
      <c r="H38" s="761"/>
      <c r="I38" s="761"/>
      <c r="J38" s="761"/>
      <c r="K38" s="761"/>
      <c r="L38" s="761"/>
      <c r="M38" s="761"/>
      <c r="N38" s="761"/>
      <c r="O38" s="761"/>
      <c r="P38" s="761"/>
      <c r="Q38" s="761"/>
      <c r="R38" s="746"/>
      <c r="S38" s="106">
        <v>5</v>
      </c>
      <c r="T38" s="108"/>
      <c r="U38" s="754"/>
      <c r="V38" s="105"/>
      <c r="W38" s="105"/>
      <c r="X38" s="105"/>
      <c r="Y38" s="105"/>
      <c r="Z38" s="108"/>
    </row>
    <row r="39" spans="2:26" ht="31.5" customHeight="1" x14ac:dyDescent="0.3">
      <c r="B39" s="752">
        <v>5.6</v>
      </c>
      <c r="C39" s="738"/>
      <c r="D39" s="753" t="str">
        <f ca="1">' '!A446</f>
        <v>Channels provide economies of scope</v>
      </c>
      <c r="E39" s="753"/>
      <c r="G39" s="761"/>
      <c r="H39" s="761"/>
      <c r="I39" s="761"/>
      <c r="J39" s="761"/>
      <c r="K39" s="761"/>
      <c r="L39" s="761"/>
      <c r="M39" s="761"/>
      <c r="N39" s="761"/>
      <c r="O39" s="761"/>
      <c r="P39" s="761"/>
      <c r="Q39" s="762"/>
      <c r="R39" s="746"/>
      <c r="S39" s="106">
        <v>5</v>
      </c>
      <c r="T39" s="108"/>
      <c r="U39" s="754"/>
      <c r="V39" s="105"/>
      <c r="W39" s="105"/>
      <c r="X39" s="105"/>
      <c r="Y39" s="105"/>
      <c r="Z39" s="108"/>
    </row>
    <row r="40" spans="2:26" ht="31.5" customHeight="1" x14ac:dyDescent="0.3">
      <c r="B40" s="752">
        <v>5.7</v>
      </c>
      <c r="C40" s="755"/>
      <c r="D40" s="753" t="str">
        <f ca="1">' '!A447</f>
        <v>Channels are matched to Customer Segments</v>
      </c>
      <c r="E40" s="753"/>
      <c r="G40" s="761"/>
      <c r="H40" s="761"/>
      <c r="I40" s="761"/>
      <c r="J40" s="761"/>
      <c r="K40" s="761"/>
      <c r="L40" s="761"/>
      <c r="M40" s="761"/>
      <c r="N40" s="761"/>
      <c r="O40" s="761"/>
      <c r="P40" s="761"/>
      <c r="Q40" s="764"/>
      <c r="R40" s="746"/>
      <c r="S40" s="106">
        <v>5</v>
      </c>
      <c r="T40" s="108"/>
      <c r="U40" s="754"/>
      <c r="V40" s="105"/>
      <c r="W40" s="105"/>
      <c r="X40" s="105"/>
      <c r="Y40" s="105"/>
      <c r="Z40" s="108"/>
    </row>
    <row r="41" spans="2:26" ht="15.6" x14ac:dyDescent="0.3">
      <c r="B41" s="737">
        <v>6</v>
      </c>
      <c r="C41" s="738"/>
      <c r="D41" s="739" t="s">
        <v>667</v>
      </c>
      <c r="E41" s="739"/>
      <c r="G41" s="741"/>
      <c r="H41" s="741"/>
      <c r="I41" s="741"/>
      <c r="J41" s="741"/>
      <c r="K41" s="741"/>
      <c r="L41" s="741"/>
      <c r="M41" s="741"/>
      <c r="N41" s="743">
        <f>SUM(B150:B153)</f>
        <v>6</v>
      </c>
      <c r="O41" s="744" t="s">
        <v>688</v>
      </c>
      <c r="P41" s="743">
        <v>20</v>
      </c>
      <c r="Q41" s="745"/>
      <c r="R41" s="746"/>
      <c r="S41" s="747"/>
      <c r="T41" s="108"/>
      <c r="U41" s="754"/>
      <c r="V41" s="105"/>
      <c r="W41" s="105"/>
      <c r="X41" s="105"/>
      <c r="Y41" s="105"/>
      <c r="Z41" s="108"/>
    </row>
    <row r="42" spans="2:26" ht="31.5" customHeight="1" x14ac:dyDescent="0.3">
      <c r="B42" s="756">
        <v>6.1</v>
      </c>
      <c r="C42" s="755"/>
      <c r="D42" s="757" t="str">
        <f ca="1">' '!A449</f>
        <v>Strong Customer Relationships</v>
      </c>
      <c r="E42" s="757"/>
      <c r="G42" s="758"/>
      <c r="H42" s="758"/>
      <c r="I42" s="758"/>
      <c r="J42" s="758"/>
      <c r="K42" s="758"/>
      <c r="L42" s="758"/>
      <c r="M42" s="758"/>
      <c r="N42" s="758"/>
      <c r="O42" s="758"/>
      <c r="P42" s="758"/>
      <c r="Q42" s="758"/>
      <c r="R42" s="746"/>
      <c r="S42" s="107">
        <v>5</v>
      </c>
      <c r="T42" s="108"/>
      <c r="U42" s="754"/>
      <c r="V42" s="105"/>
      <c r="W42" s="105"/>
      <c r="X42" s="105"/>
      <c r="Y42" s="105"/>
      <c r="Z42" s="108"/>
    </row>
    <row r="43" spans="2:26" ht="31.5" customHeight="1" x14ac:dyDescent="0.3">
      <c r="B43" s="756">
        <v>6.2</v>
      </c>
      <c r="C43" s="755"/>
      <c r="D43" s="757" t="str">
        <f ca="1">' '!A450</f>
        <v>Relationship quality matches Customers Segements</v>
      </c>
      <c r="E43" s="757"/>
      <c r="G43" s="758"/>
      <c r="H43" s="758"/>
      <c r="I43" s="758"/>
      <c r="J43" s="758"/>
      <c r="K43" s="758"/>
      <c r="L43" s="758"/>
      <c r="M43" s="758"/>
      <c r="N43" s="758"/>
      <c r="O43" s="758"/>
      <c r="P43" s="758"/>
      <c r="Q43" s="758"/>
      <c r="R43" s="746"/>
      <c r="S43" s="107">
        <v>5</v>
      </c>
      <c r="T43" s="108"/>
      <c r="U43" s="754"/>
      <c r="V43" s="105"/>
      <c r="W43" s="105"/>
      <c r="X43" s="105"/>
      <c r="Y43" s="105"/>
      <c r="Z43" s="108"/>
    </row>
    <row r="44" spans="2:26" ht="31.5" customHeight="1" x14ac:dyDescent="0.3">
      <c r="B44" s="756">
        <v>6.3</v>
      </c>
      <c r="C44" s="755"/>
      <c r="D44" s="757" t="str">
        <f ca="1">' '!A451</f>
        <v>Relationship bind customers through high switching costs</v>
      </c>
      <c r="E44" s="757"/>
      <c r="G44" s="758"/>
      <c r="H44" s="758"/>
      <c r="I44" s="758"/>
      <c r="J44" s="758"/>
      <c r="K44" s="758"/>
      <c r="L44" s="758"/>
      <c r="M44" s="758"/>
      <c r="N44" s="758"/>
      <c r="O44" s="758"/>
      <c r="P44" s="758"/>
      <c r="Q44" s="758"/>
      <c r="R44" s="746"/>
      <c r="S44" s="107">
        <v>5</v>
      </c>
      <c r="T44" s="108"/>
      <c r="U44" s="754"/>
      <c r="V44" s="105"/>
      <c r="W44" s="105"/>
      <c r="X44" s="105"/>
      <c r="Y44" s="105"/>
      <c r="Z44" s="108"/>
    </row>
    <row r="45" spans="2:26" ht="31.5" customHeight="1" x14ac:dyDescent="0.3">
      <c r="B45" s="756">
        <v>6.4</v>
      </c>
      <c r="C45" s="755"/>
      <c r="D45" s="757" t="str">
        <f ca="1">' '!A452</f>
        <v>Our brand is strong</v>
      </c>
      <c r="E45" s="757"/>
      <c r="G45" s="758"/>
      <c r="H45" s="758"/>
      <c r="I45" s="758"/>
      <c r="J45" s="758"/>
      <c r="K45" s="758"/>
      <c r="L45" s="758"/>
      <c r="M45" s="758"/>
      <c r="N45" s="758"/>
      <c r="O45" s="758"/>
      <c r="P45" s="758"/>
      <c r="Q45" s="758"/>
      <c r="R45" s="746"/>
      <c r="S45" s="107">
        <v>5</v>
      </c>
      <c r="T45" s="108"/>
      <c r="U45" s="754"/>
      <c r="V45" s="105"/>
      <c r="W45" s="105"/>
      <c r="X45" s="105"/>
      <c r="Y45" s="105"/>
      <c r="Z45" s="108"/>
    </row>
    <row r="46" spans="2:26" ht="15.6" x14ac:dyDescent="0.3">
      <c r="B46" s="737">
        <v>7</v>
      </c>
      <c r="C46" s="738"/>
      <c r="D46" s="739" t="s">
        <v>679</v>
      </c>
      <c r="E46" s="739"/>
      <c r="G46" s="741"/>
      <c r="H46" s="741"/>
      <c r="I46" s="741"/>
      <c r="J46" s="741"/>
      <c r="K46" s="741"/>
      <c r="L46" s="741"/>
      <c r="M46" s="741"/>
      <c r="N46" s="743">
        <f>SUM(B155:B157)</f>
        <v>4</v>
      </c>
      <c r="O46" s="744" t="s">
        <v>688</v>
      </c>
      <c r="P46" s="743">
        <v>15</v>
      </c>
      <c r="Q46" s="745"/>
      <c r="R46" s="746"/>
      <c r="S46" s="747"/>
      <c r="T46" s="108"/>
      <c r="U46" s="754"/>
      <c r="V46" s="105"/>
      <c r="W46" s="105"/>
      <c r="X46" s="105"/>
      <c r="Y46" s="105"/>
      <c r="Z46" s="108"/>
    </row>
    <row r="47" spans="2:26" ht="31.5" customHeight="1" x14ac:dyDescent="0.3">
      <c r="B47" s="752">
        <v>7.1</v>
      </c>
      <c r="C47" s="469"/>
      <c r="D47" s="753" t="str">
        <f ca="1">' '!A454</f>
        <v>Our Key Resources are difficulte for competitiors to replicate</v>
      </c>
      <c r="E47" s="753"/>
      <c r="G47" s="761"/>
      <c r="H47" s="761"/>
      <c r="I47" s="761"/>
      <c r="J47" s="761"/>
      <c r="K47" s="761"/>
      <c r="L47" s="761"/>
      <c r="M47" s="761"/>
      <c r="N47" s="761"/>
      <c r="O47" s="761"/>
      <c r="P47" s="761"/>
      <c r="Q47" s="761"/>
      <c r="R47" s="746"/>
      <c r="S47" s="106">
        <v>5</v>
      </c>
      <c r="T47" s="108"/>
      <c r="U47" s="754"/>
      <c r="V47" s="105"/>
      <c r="W47" s="105"/>
      <c r="X47" s="105"/>
      <c r="Y47" s="105"/>
      <c r="Z47" s="108"/>
    </row>
    <row r="48" spans="2:26" ht="31.5" customHeight="1" x14ac:dyDescent="0.3">
      <c r="B48" s="752">
        <v>7.2</v>
      </c>
      <c r="C48" s="469"/>
      <c r="D48" s="753" t="str">
        <f ca="1">' '!A455</f>
        <v>Resource needs are predictable</v>
      </c>
      <c r="E48" s="753"/>
      <c r="G48" s="761"/>
      <c r="H48" s="761"/>
      <c r="I48" s="761"/>
      <c r="J48" s="761"/>
      <c r="K48" s="761"/>
      <c r="L48" s="761"/>
      <c r="M48" s="761"/>
      <c r="N48" s="761"/>
      <c r="O48" s="761"/>
      <c r="P48" s="761"/>
      <c r="Q48" s="761"/>
      <c r="R48" s="746"/>
      <c r="S48" s="106">
        <v>5</v>
      </c>
      <c r="T48" s="108"/>
      <c r="U48" s="754"/>
      <c r="V48" s="105"/>
      <c r="W48" s="105"/>
      <c r="X48" s="105"/>
      <c r="Y48" s="105"/>
      <c r="Z48" s="108"/>
    </row>
    <row r="49" spans="2:26" ht="52.5" customHeight="1" x14ac:dyDescent="0.3">
      <c r="B49" s="752">
        <v>7.3</v>
      </c>
      <c r="C49" s="469"/>
      <c r="D49" s="753" t="str">
        <f ca="1">' '!A456</f>
        <v>We deploy Key Resources in the right amount at the right time</v>
      </c>
      <c r="E49" s="753"/>
      <c r="G49" s="761"/>
      <c r="H49" s="761"/>
      <c r="I49" s="761"/>
      <c r="J49" s="761"/>
      <c r="K49" s="761"/>
      <c r="L49" s="761"/>
      <c r="M49" s="761"/>
      <c r="N49" s="761"/>
      <c r="O49" s="761"/>
      <c r="P49" s="761"/>
      <c r="Q49" s="761"/>
      <c r="R49" s="746"/>
      <c r="S49" s="106">
        <v>5</v>
      </c>
      <c r="T49" s="108"/>
      <c r="U49" s="754"/>
      <c r="V49" s="105"/>
      <c r="W49" s="105"/>
      <c r="X49" s="105"/>
      <c r="Y49" s="105"/>
      <c r="Z49" s="108"/>
    </row>
    <row r="50" spans="2:26" ht="15.6" x14ac:dyDescent="0.3">
      <c r="B50" s="737">
        <v>8</v>
      </c>
      <c r="C50" s="738"/>
      <c r="D50" s="739" t="s">
        <v>684</v>
      </c>
      <c r="E50" s="739"/>
      <c r="G50" s="741"/>
      <c r="H50" s="741"/>
      <c r="I50" s="741"/>
      <c r="J50" s="741"/>
      <c r="K50" s="741"/>
      <c r="L50" s="741"/>
      <c r="M50" s="741"/>
      <c r="N50" s="743">
        <f>SUM(B159:B162)</f>
        <v>3</v>
      </c>
      <c r="O50" s="744" t="s">
        <v>688</v>
      </c>
      <c r="P50" s="743">
        <v>20</v>
      </c>
      <c r="Q50" s="745"/>
      <c r="R50" s="746"/>
      <c r="S50" s="747"/>
      <c r="T50" s="108"/>
      <c r="U50" s="754"/>
      <c r="V50" s="105"/>
      <c r="W50" s="105"/>
      <c r="X50" s="105"/>
      <c r="Y50" s="105"/>
      <c r="Z50" s="108"/>
    </row>
    <row r="51" spans="2:26" ht="31.5" customHeight="1" x14ac:dyDescent="0.3">
      <c r="B51" s="756">
        <v>8.1</v>
      </c>
      <c r="C51" s="755"/>
      <c r="D51" s="757" t="str">
        <f ca="1">' '!A458</f>
        <v>We efficiently execute Key Activities</v>
      </c>
      <c r="E51" s="757"/>
      <c r="G51" s="758"/>
      <c r="H51" s="758"/>
      <c r="I51" s="758"/>
      <c r="J51" s="758"/>
      <c r="K51" s="758"/>
      <c r="L51" s="758"/>
      <c r="M51" s="758"/>
      <c r="N51" s="758"/>
      <c r="O51" s="758"/>
      <c r="P51" s="758"/>
      <c r="Q51" s="758"/>
      <c r="R51" s="746"/>
      <c r="S51" s="107">
        <v>5</v>
      </c>
      <c r="T51" s="108"/>
      <c r="U51" s="754"/>
      <c r="V51" s="105"/>
      <c r="W51" s="105"/>
      <c r="X51" s="105"/>
      <c r="Y51" s="105"/>
      <c r="Z51" s="108"/>
    </row>
    <row r="52" spans="2:26" ht="31.5" customHeight="1" x14ac:dyDescent="0.3">
      <c r="B52" s="756">
        <v>8.1999999999999993</v>
      </c>
      <c r="C52" s="755"/>
      <c r="D52" s="757" t="str">
        <f ca="1">' '!A459</f>
        <v>Our Key Activities are difficult to copy</v>
      </c>
      <c r="E52" s="757"/>
      <c r="G52" s="758"/>
      <c r="H52" s="758"/>
      <c r="I52" s="758"/>
      <c r="J52" s="758"/>
      <c r="K52" s="758"/>
      <c r="L52" s="758"/>
      <c r="M52" s="758"/>
      <c r="N52" s="758"/>
      <c r="O52" s="758"/>
      <c r="P52" s="758"/>
      <c r="Q52" s="758"/>
      <c r="R52" s="746"/>
      <c r="S52" s="107">
        <v>5</v>
      </c>
      <c r="T52" s="108"/>
      <c r="U52" s="754"/>
      <c r="V52" s="105"/>
      <c r="W52" s="105"/>
      <c r="X52" s="105"/>
      <c r="Y52" s="105"/>
      <c r="Z52" s="108"/>
    </row>
    <row r="53" spans="2:26" ht="31.5" customHeight="1" x14ac:dyDescent="0.3">
      <c r="B53" s="756">
        <v>8.3000000000000007</v>
      </c>
      <c r="C53" s="755"/>
      <c r="D53" s="757" t="str">
        <f ca="1">' '!A460</f>
        <v>Execution quality is high</v>
      </c>
      <c r="E53" s="757"/>
      <c r="G53" s="758"/>
      <c r="H53" s="758"/>
      <c r="I53" s="758"/>
      <c r="J53" s="758"/>
      <c r="K53" s="758"/>
      <c r="L53" s="758"/>
      <c r="M53" s="758"/>
      <c r="N53" s="758"/>
      <c r="O53" s="758"/>
      <c r="P53" s="758"/>
      <c r="Q53" s="758"/>
      <c r="R53" s="746"/>
      <c r="S53" s="107">
        <v>5</v>
      </c>
      <c r="T53" s="108"/>
      <c r="U53" s="754"/>
      <c r="V53" s="105"/>
      <c r="W53" s="105"/>
      <c r="X53" s="105"/>
      <c r="Y53" s="105"/>
      <c r="Z53" s="108"/>
    </row>
    <row r="54" spans="2:26" ht="31.5" customHeight="1" x14ac:dyDescent="0.3">
      <c r="B54" s="756">
        <v>8.4</v>
      </c>
      <c r="C54" s="755"/>
      <c r="D54" s="757" t="str">
        <f ca="1">' '!A461</f>
        <v>Balance of in-house versus outsourced execution is ideal</v>
      </c>
      <c r="E54" s="757"/>
      <c r="G54" s="758"/>
      <c r="H54" s="758"/>
      <c r="I54" s="758"/>
      <c r="J54" s="758"/>
      <c r="K54" s="758"/>
      <c r="L54" s="758"/>
      <c r="M54" s="758"/>
      <c r="N54" s="758"/>
      <c r="O54" s="758"/>
      <c r="P54" s="758"/>
      <c r="Q54" s="758"/>
      <c r="R54" s="746"/>
      <c r="S54" s="107">
        <v>5</v>
      </c>
      <c r="T54" s="108"/>
      <c r="U54" s="754"/>
      <c r="V54" s="105"/>
      <c r="W54" s="105"/>
      <c r="X54" s="105"/>
      <c r="Y54" s="105"/>
      <c r="Z54" s="108"/>
    </row>
    <row r="55" spans="2:26" ht="15.6" x14ac:dyDescent="0.3">
      <c r="B55" s="737">
        <v>9</v>
      </c>
      <c r="C55" s="738"/>
      <c r="D55" s="739" t="s">
        <v>687</v>
      </c>
      <c r="E55" s="739"/>
      <c r="G55" s="741"/>
      <c r="H55" s="741"/>
      <c r="I55" s="741"/>
      <c r="J55" s="741"/>
      <c r="K55" s="741"/>
      <c r="L55" s="741"/>
      <c r="M55" s="741"/>
      <c r="N55" s="743">
        <f>SUM(B164:B165)</f>
        <v>3</v>
      </c>
      <c r="O55" s="744" t="s">
        <v>688</v>
      </c>
      <c r="P55" s="743">
        <v>10</v>
      </c>
      <c r="Q55" s="745"/>
      <c r="R55" s="746"/>
      <c r="S55" s="747"/>
      <c r="T55" s="108"/>
      <c r="U55" s="754"/>
      <c r="V55" s="105"/>
      <c r="W55" s="105"/>
      <c r="X55" s="105"/>
      <c r="Y55" s="105"/>
      <c r="Z55" s="108"/>
    </row>
    <row r="56" spans="2:26" ht="31.5" customHeight="1" x14ac:dyDescent="0.3">
      <c r="B56" s="752">
        <v>9.1</v>
      </c>
      <c r="C56" s="469"/>
      <c r="D56" s="753" t="str">
        <f ca="1">' '!A463</f>
        <v>We are focused and work with partners when necessary</v>
      </c>
      <c r="E56" s="753"/>
      <c r="G56" s="761"/>
      <c r="H56" s="761"/>
      <c r="I56" s="761"/>
      <c r="J56" s="761"/>
      <c r="K56" s="761"/>
      <c r="L56" s="761"/>
      <c r="M56" s="761"/>
      <c r="N56" s="761"/>
      <c r="O56" s="761"/>
      <c r="P56" s="761"/>
      <c r="Q56" s="761"/>
      <c r="R56" s="746"/>
      <c r="S56" s="106">
        <v>5</v>
      </c>
      <c r="T56" s="108"/>
      <c r="U56" s="754"/>
      <c r="V56" s="105"/>
      <c r="W56" s="105"/>
      <c r="X56" s="105"/>
      <c r="Y56" s="105"/>
      <c r="Z56" s="108"/>
    </row>
    <row r="57" spans="2:26" ht="91.5" customHeight="1" x14ac:dyDescent="0.3">
      <c r="B57" s="752">
        <v>9.1999999999999993</v>
      </c>
      <c r="C57" s="469"/>
      <c r="D57" s="753" t="str">
        <f ca="1">' '!A464</f>
        <v>We enjoy good working relationships with Key Partners</v>
      </c>
      <c r="E57" s="753"/>
      <c r="G57" s="761"/>
      <c r="H57" s="761"/>
      <c r="I57" s="761"/>
      <c r="J57" s="761"/>
      <c r="K57" s="761"/>
      <c r="L57" s="761"/>
      <c r="M57" s="761"/>
      <c r="N57" s="761"/>
      <c r="O57" s="761"/>
      <c r="P57" s="761"/>
      <c r="Q57" s="761"/>
      <c r="R57" s="746"/>
      <c r="S57" s="106">
        <v>5</v>
      </c>
      <c r="T57" s="108"/>
      <c r="U57" s="754"/>
      <c r="V57" s="105"/>
      <c r="W57" s="105"/>
      <c r="X57" s="105"/>
      <c r="Y57" s="105"/>
      <c r="Z57" s="108"/>
    </row>
    <row r="58" spans="2:26" ht="5.25" customHeight="1" x14ac:dyDescent="0.3">
      <c r="B58" s="767"/>
      <c r="D58" s="768"/>
      <c r="E58" s="768"/>
      <c r="F58" s="768"/>
      <c r="G58" s="768"/>
      <c r="H58" s="768"/>
      <c r="I58" s="768"/>
      <c r="J58" s="768"/>
      <c r="K58" s="768"/>
      <c r="L58" s="768"/>
      <c r="M58" s="768"/>
      <c r="N58" s="768"/>
      <c r="O58" s="768"/>
      <c r="P58" s="768"/>
      <c r="Q58" s="768"/>
      <c r="R58" s="768"/>
      <c r="S58" s="768"/>
      <c r="T58" s="768"/>
      <c r="U58" s="768"/>
      <c r="V58" s="769"/>
    </row>
    <row r="59" spans="2:26" ht="13.5" customHeight="1" x14ac:dyDescent="0.3">
      <c r="B59" s="423" t="s">
        <v>2036</v>
      </c>
      <c r="C59" s="770"/>
      <c r="D59" s="645"/>
      <c r="E59" s="771"/>
      <c r="G59" s="650"/>
      <c r="H59" s="650"/>
      <c r="I59" s="650"/>
      <c r="J59" s="650"/>
      <c r="K59" s="650"/>
      <c r="L59" s="650"/>
      <c r="M59" s="650"/>
      <c r="N59" s="650"/>
      <c r="O59" s="650"/>
      <c r="P59" s="650"/>
      <c r="Q59" s="650"/>
      <c r="R59" s="772"/>
      <c r="V59" s="773"/>
      <c r="W59" s="774"/>
      <c r="X59" s="774"/>
    </row>
    <row r="60" spans="2:26" ht="8.25" customHeight="1" x14ac:dyDescent="0.3">
      <c r="B60" s="652"/>
      <c r="C60" s="652"/>
      <c r="D60" s="645"/>
      <c r="E60" s="645"/>
      <c r="G60" s="650"/>
      <c r="H60" s="650"/>
      <c r="I60" s="650"/>
      <c r="J60" s="650"/>
      <c r="K60" s="650"/>
      <c r="L60" s="650"/>
      <c r="M60" s="650"/>
      <c r="N60" s="650"/>
      <c r="O60" s="650"/>
      <c r="P60" s="650"/>
      <c r="Q60" s="650"/>
      <c r="R60" s="772"/>
      <c r="V60" s="773"/>
      <c r="W60" s="774"/>
      <c r="X60" s="774"/>
    </row>
    <row r="61" spans="2:26" ht="14.25" customHeight="1" x14ac:dyDescent="0.3">
      <c r="B61" s="652"/>
      <c r="C61" s="652"/>
      <c r="D61" s="645"/>
      <c r="E61" s="645"/>
      <c r="G61" s="650"/>
      <c r="H61" s="650"/>
      <c r="I61" s="650"/>
      <c r="J61" s="650"/>
      <c r="K61" s="650"/>
      <c r="L61" s="650"/>
      <c r="M61" s="650"/>
      <c r="N61" s="650"/>
      <c r="O61" s="650"/>
      <c r="P61" s="650"/>
      <c r="Q61" s="650"/>
      <c r="R61" s="772"/>
      <c r="V61" s="773"/>
      <c r="W61" s="774"/>
      <c r="X61" s="774"/>
    </row>
    <row r="62" spans="2:26" x14ac:dyDescent="0.3">
      <c r="B62" s="545" t="str">
        <f>D10</f>
        <v>VALUE PROPOSITION</v>
      </c>
      <c r="C62" s="545">
        <f>5/P10*N10</f>
        <v>3</v>
      </c>
      <c r="D62" s="768"/>
      <c r="E62" s="768"/>
      <c r="F62" s="768"/>
      <c r="G62" s="768"/>
      <c r="H62" s="768"/>
      <c r="I62" s="768"/>
      <c r="J62" s="768"/>
      <c r="K62" s="768"/>
      <c r="L62" s="768"/>
      <c r="M62" s="768"/>
      <c r="N62" s="768"/>
      <c r="O62" s="768"/>
      <c r="P62" s="768"/>
      <c r="Q62" s="768"/>
      <c r="R62" s="768"/>
      <c r="S62" s="768"/>
      <c r="T62" s="768"/>
      <c r="U62" s="768"/>
      <c r="V62" s="769"/>
    </row>
    <row r="63" spans="2:26" x14ac:dyDescent="0.3">
      <c r="B63" s="545" t="str">
        <f>D15</f>
        <v>REVENUE STREAMS</v>
      </c>
      <c r="C63" s="545">
        <f>5/P15*N15</f>
        <v>2.5</v>
      </c>
      <c r="D63" s="768"/>
      <c r="E63" s="768"/>
      <c r="F63" s="768"/>
      <c r="G63" s="768"/>
      <c r="H63" s="768"/>
      <c r="I63" s="768"/>
      <c r="J63" s="768"/>
      <c r="K63" s="768"/>
      <c r="L63" s="768"/>
      <c r="M63" s="768"/>
      <c r="N63" s="768"/>
      <c r="O63" s="768"/>
      <c r="P63" s="768"/>
      <c r="Q63" s="768"/>
      <c r="R63" s="768"/>
      <c r="S63" s="768"/>
      <c r="T63" s="768"/>
      <c r="U63" s="768"/>
      <c r="V63" s="769"/>
    </row>
    <row r="64" spans="2:26" x14ac:dyDescent="0.3">
      <c r="B64" s="545" t="str">
        <f>D24</f>
        <v>COST STRUCTURE</v>
      </c>
      <c r="C64" s="545">
        <f>5/P24*N24</f>
        <v>3.25</v>
      </c>
      <c r="D64" s="768"/>
      <c r="E64" s="768"/>
      <c r="F64" s="768"/>
      <c r="G64" s="768"/>
      <c r="H64" s="768"/>
      <c r="I64" s="768"/>
      <c r="J64" s="768"/>
      <c r="K64" s="768"/>
      <c r="L64" s="768"/>
      <c r="M64" s="768"/>
      <c r="N64" s="768"/>
      <c r="O64" s="768"/>
      <c r="P64" s="768"/>
      <c r="Q64" s="768"/>
      <c r="R64" s="768"/>
      <c r="S64" s="768"/>
      <c r="T64" s="768"/>
      <c r="U64" s="768"/>
      <c r="V64" s="769"/>
    </row>
    <row r="65" spans="2:25" x14ac:dyDescent="0.3">
      <c r="B65" s="545" t="str">
        <f>D29</f>
        <v>CUSTOMER SEGMENTS</v>
      </c>
      <c r="C65" s="545">
        <f>5/P29*N29</f>
        <v>2</v>
      </c>
      <c r="D65" s="768"/>
      <c r="E65" s="768"/>
      <c r="F65" s="768"/>
      <c r="G65" s="768"/>
      <c r="H65" s="768"/>
      <c r="I65" s="768"/>
      <c r="J65" s="768"/>
      <c r="K65" s="768"/>
      <c r="L65" s="768"/>
      <c r="M65" s="768"/>
      <c r="N65" s="768"/>
      <c r="O65" s="768"/>
      <c r="P65" s="768"/>
      <c r="Q65" s="768"/>
      <c r="R65" s="768"/>
      <c r="S65" s="768"/>
      <c r="T65" s="768"/>
      <c r="U65" s="768"/>
      <c r="V65" s="769"/>
    </row>
    <row r="66" spans="2:25" x14ac:dyDescent="0.3">
      <c r="B66" s="545" t="str">
        <f>D33</f>
        <v>CHANNELS</v>
      </c>
      <c r="C66" s="545">
        <f>5/P33*N33</f>
        <v>1.5714285714285714</v>
      </c>
      <c r="D66" s="768"/>
      <c r="E66" s="768"/>
      <c r="F66" s="768"/>
      <c r="G66" s="768"/>
      <c r="H66" s="768"/>
      <c r="I66" s="768"/>
      <c r="J66" s="768"/>
      <c r="K66" s="768"/>
      <c r="L66" s="768"/>
      <c r="M66" s="768"/>
      <c r="N66" s="768"/>
      <c r="O66" s="768"/>
      <c r="P66" s="768"/>
      <c r="Q66" s="768"/>
      <c r="R66" s="768"/>
      <c r="S66" s="768"/>
      <c r="T66" s="768"/>
      <c r="U66" s="768"/>
      <c r="V66" s="769"/>
    </row>
    <row r="67" spans="2:25" x14ac:dyDescent="0.3">
      <c r="B67" s="545" t="str">
        <f>D41</f>
        <v>CUSTOMER RELATIONSHIP</v>
      </c>
      <c r="C67" s="545">
        <f>5/40*23</f>
        <v>2.875</v>
      </c>
      <c r="D67" s="768"/>
      <c r="E67" s="768"/>
      <c r="F67" s="768"/>
      <c r="G67" s="768"/>
      <c r="H67" s="768"/>
      <c r="I67" s="768"/>
      <c r="J67" s="768"/>
      <c r="K67" s="768"/>
      <c r="L67" s="768"/>
      <c r="M67" s="768"/>
      <c r="N67" s="768"/>
      <c r="O67" s="768"/>
      <c r="P67" s="768"/>
      <c r="Q67" s="768"/>
      <c r="R67" s="768"/>
      <c r="S67" s="768"/>
      <c r="T67" s="768"/>
      <c r="U67" s="768"/>
      <c r="V67" s="769"/>
    </row>
    <row r="68" spans="2:25" x14ac:dyDescent="0.3">
      <c r="B68" s="545" t="str">
        <f>D46</f>
        <v>KEY RESSOURCES</v>
      </c>
      <c r="C68" s="545">
        <f>5/P46*N46</f>
        <v>1.3333333333333333</v>
      </c>
      <c r="D68" s="768"/>
      <c r="E68" s="768"/>
      <c r="F68" s="768"/>
      <c r="G68" s="768"/>
      <c r="H68" s="768"/>
      <c r="I68" s="768"/>
      <c r="J68" s="768"/>
      <c r="K68" s="768"/>
      <c r="L68" s="768"/>
      <c r="M68" s="768"/>
      <c r="N68" s="768"/>
      <c r="O68" s="768"/>
      <c r="P68" s="768"/>
      <c r="Q68" s="768"/>
      <c r="R68" s="768"/>
      <c r="S68" s="768"/>
      <c r="T68" s="768"/>
      <c r="U68" s="768"/>
      <c r="V68" s="769"/>
    </row>
    <row r="69" spans="2:25" x14ac:dyDescent="0.3">
      <c r="B69" s="545" t="str">
        <f>D50</f>
        <v>KEY ACTIVITIES</v>
      </c>
      <c r="C69" s="545">
        <f>5/P50*N50</f>
        <v>0.75</v>
      </c>
      <c r="D69" s="768"/>
      <c r="E69" s="768"/>
      <c r="F69" s="768"/>
      <c r="G69" s="768"/>
      <c r="H69" s="768"/>
      <c r="I69" s="768"/>
      <c r="J69" s="768"/>
      <c r="K69" s="768"/>
      <c r="L69" s="768"/>
      <c r="M69" s="768"/>
      <c r="N69" s="768"/>
      <c r="O69" s="768"/>
      <c r="P69" s="768"/>
      <c r="Q69" s="768"/>
      <c r="R69" s="768"/>
      <c r="S69" s="768"/>
      <c r="T69" s="768"/>
      <c r="U69" s="768"/>
      <c r="V69" s="105"/>
      <c r="W69" s="105"/>
      <c r="X69" s="105"/>
      <c r="Y69" s="105"/>
    </row>
    <row r="70" spans="2:25" x14ac:dyDescent="0.3">
      <c r="B70" s="545" t="str">
        <f>D55</f>
        <v>KEY PARTNERSHIP</v>
      </c>
      <c r="C70" s="545">
        <f>5/P55*N55</f>
        <v>1.5</v>
      </c>
      <c r="D70" s="768"/>
      <c r="E70" s="768"/>
      <c r="F70" s="768"/>
      <c r="G70" s="768"/>
      <c r="H70" s="768"/>
      <c r="I70" s="768"/>
      <c r="J70" s="768"/>
      <c r="K70" s="768"/>
      <c r="L70" s="768"/>
      <c r="M70" s="768"/>
      <c r="N70" s="768"/>
      <c r="O70" s="768"/>
      <c r="P70" s="768"/>
      <c r="Q70" s="768"/>
      <c r="R70" s="768"/>
      <c r="S70" s="768"/>
      <c r="T70" s="768"/>
      <c r="U70" s="768"/>
      <c r="V70" s="105"/>
      <c r="W70" s="105"/>
      <c r="X70" s="105"/>
      <c r="Y70" s="105"/>
    </row>
    <row r="71" spans="2:25" x14ac:dyDescent="0.3">
      <c r="B71" s="775"/>
      <c r="C71" s="582"/>
      <c r="D71" s="768"/>
      <c r="E71" s="768"/>
      <c r="F71" s="768"/>
      <c r="G71" s="768"/>
      <c r="H71" s="768"/>
      <c r="I71" s="768"/>
      <c r="J71" s="768"/>
      <c r="K71" s="768"/>
      <c r="L71" s="768"/>
      <c r="M71" s="768"/>
      <c r="N71" s="768"/>
      <c r="O71" s="768"/>
      <c r="P71" s="768"/>
      <c r="Q71" s="768"/>
      <c r="R71" s="768"/>
      <c r="S71" s="768"/>
      <c r="T71" s="768"/>
      <c r="U71" s="768"/>
      <c r="V71" s="105"/>
      <c r="W71" s="105"/>
      <c r="X71" s="105"/>
      <c r="Y71" s="105"/>
    </row>
    <row r="72" spans="2:25" x14ac:dyDescent="0.3">
      <c r="B72" s="775"/>
      <c r="C72" s="582"/>
      <c r="D72" s="768"/>
      <c r="E72" s="768"/>
      <c r="F72" s="768"/>
      <c r="G72" s="768"/>
      <c r="H72" s="768"/>
      <c r="I72" s="768"/>
      <c r="J72" s="768"/>
      <c r="K72" s="768"/>
      <c r="L72" s="768"/>
      <c r="M72" s="768"/>
      <c r="N72" s="768"/>
      <c r="O72" s="768"/>
      <c r="P72" s="768"/>
      <c r="Q72" s="768"/>
      <c r="R72" s="768"/>
      <c r="S72" s="768"/>
      <c r="T72" s="768"/>
      <c r="U72" s="768"/>
      <c r="V72" s="105"/>
      <c r="W72" s="105"/>
      <c r="X72" s="105"/>
      <c r="Y72" s="105"/>
    </row>
    <row r="73" spans="2:25" x14ac:dyDescent="0.3">
      <c r="B73" s="775"/>
      <c r="C73" s="582"/>
      <c r="D73" s="768"/>
      <c r="E73" s="768"/>
      <c r="F73" s="768"/>
      <c r="G73" s="768"/>
      <c r="H73" s="768"/>
      <c r="I73" s="768"/>
      <c r="J73" s="768"/>
      <c r="K73" s="768"/>
      <c r="L73" s="768"/>
      <c r="M73" s="768"/>
      <c r="N73" s="768"/>
      <c r="O73" s="768"/>
      <c r="P73" s="768"/>
      <c r="Q73" s="768"/>
      <c r="R73" s="768"/>
      <c r="S73" s="768"/>
      <c r="T73" s="768"/>
      <c r="U73" s="768"/>
      <c r="V73" s="105"/>
      <c r="W73" s="105"/>
      <c r="X73" s="105"/>
      <c r="Y73" s="105"/>
    </row>
    <row r="74" spans="2:25" x14ac:dyDescent="0.3">
      <c r="B74" s="775"/>
      <c r="C74" s="582"/>
      <c r="D74" s="768"/>
      <c r="E74" s="768"/>
      <c r="F74" s="768"/>
      <c r="G74" s="768"/>
      <c r="H74" s="768"/>
      <c r="I74" s="768"/>
      <c r="J74" s="768"/>
      <c r="K74" s="768"/>
      <c r="L74" s="768"/>
      <c r="M74" s="768"/>
      <c r="N74" s="768"/>
      <c r="O74" s="768"/>
      <c r="P74" s="768"/>
      <c r="Q74" s="768"/>
      <c r="R74" s="768"/>
      <c r="S74" s="768"/>
      <c r="T74" s="768"/>
      <c r="U74" s="768"/>
      <c r="V74" s="105"/>
      <c r="W74" s="105"/>
      <c r="X74" s="105"/>
      <c r="Y74" s="105"/>
    </row>
    <row r="75" spans="2:25" x14ac:dyDescent="0.3">
      <c r="B75" s="545"/>
      <c r="C75" s="582"/>
    </row>
    <row r="76" spans="2:25" x14ac:dyDescent="0.3">
      <c r="B76" s="545"/>
      <c r="C76" s="582"/>
    </row>
    <row r="97" spans="2:27" ht="0.9" customHeight="1" x14ac:dyDescent="0.3"/>
    <row r="98" spans="2:27" x14ac:dyDescent="0.3">
      <c r="C98" s="421"/>
      <c r="Z98" s="776"/>
      <c r="AA98" s="777"/>
    </row>
    <row r="99" spans="2:27" x14ac:dyDescent="0.3">
      <c r="B99" s="423" t="s">
        <v>2036</v>
      </c>
      <c r="Z99" s="776"/>
      <c r="AA99" s="777"/>
    </row>
    <row r="100" spans="2:27" x14ac:dyDescent="0.3">
      <c r="Z100" s="776"/>
      <c r="AA100" s="777"/>
    </row>
    <row r="101" spans="2:27" x14ac:dyDescent="0.3">
      <c r="Z101" s="776"/>
      <c r="AA101" s="777"/>
    </row>
    <row r="102" spans="2:27" x14ac:dyDescent="0.3">
      <c r="Z102" s="776"/>
      <c r="AA102" s="777"/>
    </row>
    <row r="103" spans="2:27" x14ac:dyDescent="0.3">
      <c r="Z103" s="776"/>
      <c r="AA103" s="777"/>
    </row>
    <row r="104" spans="2:27" x14ac:dyDescent="0.3">
      <c r="Z104" s="776"/>
      <c r="AA104" s="777"/>
    </row>
    <row r="105" spans="2:27" x14ac:dyDescent="0.3">
      <c r="Z105" s="776"/>
      <c r="AA105" s="777"/>
    </row>
    <row r="106" spans="2:27" x14ac:dyDescent="0.3">
      <c r="Z106" s="776"/>
      <c r="AA106" s="777"/>
    </row>
    <row r="107" spans="2:27" x14ac:dyDescent="0.3">
      <c r="Z107" s="776"/>
      <c r="AA107" s="777"/>
    </row>
    <row r="108" spans="2:27" x14ac:dyDescent="0.3">
      <c r="Z108" s="776"/>
      <c r="AA108" s="777"/>
    </row>
    <row r="109" spans="2:27" x14ac:dyDescent="0.3">
      <c r="Z109" s="776"/>
      <c r="AA109" s="777"/>
    </row>
    <row r="110" spans="2:27" x14ac:dyDescent="0.3">
      <c r="Z110" s="776"/>
      <c r="AA110" s="777"/>
    </row>
    <row r="111" spans="2:27" x14ac:dyDescent="0.3">
      <c r="Z111" s="776"/>
      <c r="AA111" s="777"/>
    </row>
    <row r="112" spans="2:27" x14ac:dyDescent="0.3">
      <c r="Z112" s="776"/>
      <c r="AA112" s="777"/>
    </row>
    <row r="113" spans="1:27" x14ac:dyDescent="0.3">
      <c r="Z113" s="776"/>
      <c r="AA113" s="777"/>
    </row>
    <row r="114" spans="1:27" x14ac:dyDescent="0.3">
      <c r="Z114" s="776"/>
      <c r="AA114" s="777"/>
    </row>
    <row r="115" spans="1:27" x14ac:dyDescent="0.3">
      <c r="A115" s="769"/>
      <c r="B115" s="736"/>
      <c r="C115" s="736"/>
      <c r="D115" s="582"/>
      <c r="Z115" s="776"/>
      <c r="AA115" s="777"/>
    </row>
    <row r="116" spans="1:27" x14ac:dyDescent="0.3">
      <c r="A116" s="778">
        <f>A118/390</f>
        <v>0.53846153846153844</v>
      </c>
      <c r="B116" s="779">
        <f>(B118/195)</f>
        <v>0.4</v>
      </c>
      <c r="C116" s="779" t="s">
        <v>691</v>
      </c>
      <c r="D116" s="779">
        <f>(D118/1950)</f>
        <v>0.22102564102564101</v>
      </c>
      <c r="E116" s="780"/>
      <c r="F116" s="781"/>
      <c r="G116" s="780"/>
      <c r="H116" s="782"/>
      <c r="I116" s="783" t="s">
        <v>776</v>
      </c>
      <c r="J116" s="784"/>
      <c r="Z116" s="776"/>
      <c r="AA116" s="777"/>
    </row>
    <row r="117" spans="1:27" x14ac:dyDescent="0.3">
      <c r="A117" s="109"/>
      <c r="B117" s="110"/>
      <c r="C117" s="110"/>
      <c r="D117" s="110"/>
      <c r="E117" s="117"/>
      <c r="F117" s="776"/>
      <c r="G117" s="117"/>
      <c r="H117" s="114">
        <v>1</v>
      </c>
      <c r="I117" s="785">
        <f>COUNTIF(B119:B165,1)</f>
        <v>3</v>
      </c>
      <c r="J117" s="115"/>
      <c r="Z117" s="776"/>
      <c r="AA117" s="777"/>
    </row>
    <row r="118" spans="1:27" x14ac:dyDescent="0.3">
      <c r="A118" s="109">
        <f>SUM(A119:A165)</f>
        <v>210</v>
      </c>
      <c r="B118" s="110">
        <f>SUM(B119:B165)</f>
        <v>78</v>
      </c>
      <c r="C118" s="110"/>
      <c r="D118" s="110">
        <f>SUM(D119:D165)</f>
        <v>431</v>
      </c>
      <c r="E118" s="117"/>
      <c r="F118" s="776"/>
      <c r="G118" s="117"/>
      <c r="H118" s="114">
        <v>2</v>
      </c>
      <c r="I118" s="785">
        <f>COUNTIF(B119:B165,2)</f>
        <v>9</v>
      </c>
      <c r="J118" s="115"/>
      <c r="Z118" s="776"/>
      <c r="AA118" s="777"/>
    </row>
    <row r="119" spans="1:27" x14ac:dyDescent="0.3">
      <c r="A119" s="109">
        <f>S11</f>
        <v>9</v>
      </c>
      <c r="B119" s="110">
        <v>3</v>
      </c>
      <c r="C119" s="110">
        <v>1</v>
      </c>
      <c r="D119" s="110">
        <f>B119*S11</f>
        <v>27</v>
      </c>
      <c r="E119" s="786"/>
      <c r="F119" s="776"/>
      <c r="G119" s="117"/>
      <c r="H119" s="114">
        <v>3</v>
      </c>
      <c r="I119" s="785">
        <f>COUNTIF(B119:B165,3)</f>
        <v>9</v>
      </c>
      <c r="J119" s="116"/>
      <c r="Z119" s="776"/>
      <c r="AA119" s="777"/>
    </row>
    <row r="120" spans="1:27" x14ac:dyDescent="0.3">
      <c r="A120" s="109">
        <f>S12</f>
        <v>7</v>
      </c>
      <c r="B120" s="110">
        <v>2</v>
      </c>
      <c r="C120" s="110">
        <v>1</v>
      </c>
      <c r="D120" s="110">
        <f>B120*S12</f>
        <v>14</v>
      </c>
      <c r="E120" s="117"/>
      <c r="F120" s="776"/>
      <c r="G120" s="117"/>
      <c r="H120" s="114">
        <v>4</v>
      </c>
      <c r="I120" s="785">
        <f>COUNTIF(B119:B165,4)</f>
        <v>5</v>
      </c>
      <c r="J120" s="115"/>
      <c r="Z120" s="776"/>
      <c r="AA120" s="777"/>
    </row>
    <row r="121" spans="1:27" x14ac:dyDescent="0.3">
      <c r="A121" s="109">
        <f>S13</f>
        <v>5</v>
      </c>
      <c r="B121" s="110">
        <v>3</v>
      </c>
      <c r="C121" s="110">
        <v>1</v>
      </c>
      <c r="D121" s="110">
        <f>B121*S13</f>
        <v>15</v>
      </c>
      <c r="E121" s="117"/>
      <c r="F121" s="776"/>
      <c r="G121" s="117"/>
      <c r="H121" s="114">
        <v>5</v>
      </c>
      <c r="I121" s="785">
        <f>COUNTIF(B119:B165,5)</f>
        <v>2</v>
      </c>
      <c r="J121" s="115"/>
      <c r="Z121" s="776"/>
      <c r="AA121" s="777"/>
    </row>
    <row r="122" spans="1:27" x14ac:dyDescent="0.3">
      <c r="A122" s="109">
        <f>S14</f>
        <v>3</v>
      </c>
      <c r="B122" s="110">
        <v>4</v>
      </c>
      <c r="C122" s="110">
        <v>1</v>
      </c>
      <c r="D122" s="110">
        <f>B122*S14</f>
        <v>12</v>
      </c>
      <c r="E122" s="117"/>
      <c r="F122" s="776"/>
      <c r="G122" s="117"/>
      <c r="H122" s="117"/>
      <c r="I122" s="117"/>
      <c r="J122" s="115"/>
      <c r="Z122" s="776"/>
      <c r="AA122" s="777"/>
    </row>
    <row r="123" spans="1:27" x14ac:dyDescent="0.3">
      <c r="A123" s="109"/>
      <c r="B123" s="110"/>
      <c r="C123" s="110"/>
      <c r="D123" s="110"/>
      <c r="E123" s="117"/>
      <c r="F123" s="776"/>
      <c r="G123" s="117"/>
      <c r="H123" s="117"/>
      <c r="I123" s="117"/>
      <c r="J123" s="115"/>
      <c r="Z123" s="776"/>
      <c r="AA123" s="777"/>
    </row>
    <row r="124" spans="1:27" x14ac:dyDescent="0.3">
      <c r="A124" s="109">
        <f t="shared" ref="A124:A131" si="0">S16</f>
        <v>5</v>
      </c>
      <c r="B124" s="110">
        <v>1</v>
      </c>
      <c r="C124" s="110">
        <v>1</v>
      </c>
      <c r="D124" s="110">
        <f t="shared" ref="D124:D131" si="1">B124*S16</f>
        <v>5</v>
      </c>
      <c r="E124" s="117"/>
      <c r="F124" s="776"/>
      <c r="G124" s="117"/>
      <c r="H124" s="117"/>
      <c r="I124" s="117"/>
      <c r="J124" s="115"/>
      <c r="Z124" s="776"/>
      <c r="AA124" s="777"/>
    </row>
    <row r="125" spans="1:27" x14ac:dyDescent="0.3">
      <c r="A125" s="109">
        <f t="shared" si="0"/>
        <v>4</v>
      </c>
      <c r="B125" s="110">
        <v>2</v>
      </c>
      <c r="C125" s="110">
        <v>1</v>
      </c>
      <c r="D125" s="110">
        <f t="shared" si="1"/>
        <v>8</v>
      </c>
      <c r="E125" s="117"/>
      <c r="F125" s="776"/>
      <c r="G125" s="117"/>
      <c r="H125" s="117"/>
      <c r="I125" s="117"/>
      <c r="J125" s="115"/>
      <c r="Z125" s="776"/>
      <c r="AA125" s="777"/>
    </row>
    <row r="126" spans="1:27" x14ac:dyDescent="0.3">
      <c r="A126" s="109">
        <f t="shared" si="0"/>
        <v>8</v>
      </c>
      <c r="B126" s="110">
        <v>3</v>
      </c>
      <c r="C126" s="110">
        <v>1</v>
      </c>
      <c r="D126" s="110">
        <f t="shared" si="1"/>
        <v>24</v>
      </c>
      <c r="E126" s="117"/>
      <c r="F126" s="776"/>
      <c r="G126" s="117"/>
      <c r="H126" s="117"/>
      <c r="I126" s="117"/>
      <c r="J126" s="115"/>
      <c r="Z126" s="776"/>
      <c r="AA126" s="777"/>
    </row>
    <row r="127" spans="1:27" x14ac:dyDescent="0.3">
      <c r="A127" s="109">
        <f t="shared" si="0"/>
        <v>8</v>
      </c>
      <c r="B127" s="110">
        <v>4</v>
      </c>
      <c r="C127" s="110">
        <v>1</v>
      </c>
      <c r="D127" s="110">
        <f t="shared" si="1"/>
        <v>32</v>
      </c>
      <c r="E127" s="117"/>
      <c r="F127" s="776"/>
      <c r="G127" s="117"/>
      <c r="H127" s="117"/>
      <c r="I127" s="117"/>
      <c r="J127" s="115"/>
      <c r="Z127" s="776"/>
      <c r="AA127" s="777"/>
    </row>
    <row r="128" spans="1:27" x14ac:dyDescent="0.3">
      <c r="A128" s="109">
        <f t="shared" si="0"/>
        <v>5</v>
      </c>
      <c r="B128" s="110">
        <v>3</v>
      </c>
      <c r="C128" s="110">
        <v>1</v>
      </c>
      <c r="D128" s="110">
        <f t="shared" si="1"/>
        <v>15</v>
      </c>
      <c r="E128" s="117"/>
      <c r="F128" s="776"/>
      <c r="G128" s="117"/>
      <c r="H128" s="117"/>
      <c r="I128" s="117"/>
      <c r="J128" s="115"/>
      <c r="Z128" s="776"/>
      <c r="AA128" s="777"/>
    </row>
    <row r="129" spans="1:27" x14ac:dyDescent="0.3">
      <c r="A129" s="109">
        <f t="shared" si="0"/>
        <v>9</v>
      </c>
      <c r="B129" s="110">
        <v>2</v>
      </c>
      <c r="C129" s="110">
        <v>1</v>
      </c>
      <c r="D129" s="110">
        <f t="shared" si="1"/>
        <v>18</v>
      </c>
      <c r="E129" s="117"/>
      <c r="F129" s="776"/>
      <c r="G129" s="117"/>
      <c r="H129" s="117"/>
      <c r="I129" s="117"/>
      <c r="J129" s="115"/>
      <c r="Z129" s="776"/>
      <c r="AA129" s="777"/>
    </row>
    <row r="130" spans="1:27" x14ac:dyDescent="0.3">
      <c r="A130" s="109">
        <f t="shared" si="0"/>
        <v>5</v>
      </c>
      <c r="B130" s="110">
        <v>2</v>
      </c>
      <c r="C130" s="110">
        <v>1</v>
      </c>
      <c r="D130" s="110">
        <f t="shared" si="1"/>
        <v>10</v>
      </c>
      <c r="E130" s="117"/>
      <c r="F130" s="776"/>
      <c r="G130" s="117"/>
      <c r="H130" s="117"/>
      <c r="I130" s="117"/>
      <c r="J130" s="115"/>
      <c r="Z130" s="776"/>
      <c r="AA130" s="777"/>
    </row>
    <row r="131" spans="1:27" x14ac:dyDescent="0.3">
      <c r="A131" s="109">
        <f t="shared" si="0"/>
        <v>7</v>
      </c>
      <c r="B131" s="110">
        <v>3</v>
      </c>
      <c r="C131" s="110">
        <v>1</v>
      </c>
      <c r="D131" s="110">
        <f t="shared" si="1"/>
        <v>21</v>
      </c>
      <c r="E131" s="117"/>
      <c r="F131" s="776"/>
      <c r="G131" s="117"/>
      <c r="H131" s="117"/>
      <c r="I131" s="117"/>
      <c r="J131" s="115"/>
      <c r="V131" s="776"/>
      <c r="W131" s="787"/>
      <c r="X131" s="787"/>
      <c r="Y131" s="776"/>
      <c r="Z131" s="776"/>
      <c r="AA131" s="777"/>
    </row>
    <row r="132" spans="1:27" x14ac:dyDescent="0.3">
      <c r="A132" s="109"/>
      <c r="B132" s="110"/>
      <c r="C132" s="110"/>
      <c r="D132" s="110"/>
      <c r="E132" s="117"/>
      <c r="F132" s="776"/>
      <c r="G132" s="117"/>
      <c r="H132" s="117"/>
      <c r="I132" s="117"/>
      <c r="J132" s="115"/>
    </row>
    <row r="133" spans="1:27" x14ac:dyDescent="0.3">
      <c r="A133" s="109">
        <f>S25</f>
        <v>5</v>
      </c>
      <c r="B133" s="110">
        <v>5</v>
      </c>
      <c r="C133" s="110">
        <v>1</v>
      </c>
      <c r="D133" s="110">
        <f>B133*S25</f>
        <v>25</v>
      </c>
      <c r="E133" s="117"/>
      <c r="F133" s="776"/>
      <c r="G133" s="117"/>
      <c r="H133" s="117"/>
      <c r="I133" s="117"/>
      <c r="J133" s="115"/>
    </row>
    <row r="134" spans="1:27" x14ac:dyDescent="0.3">
      <c r="A134" s="109">
        <f>S26</f>
        <v>5</v>
      </c>
      <c r="B134" s="110">
        <v>4</v>
      </c>
      <c r="C134" s="110">
        <v>1</v>
      </c>
      <c r="D134" s="110">
        <f>B134*S26</f>
        <v>20</v>
      </c>
      <c r="E134" s="117"/>
      <c r="F134" s="776"/>
      <c r="G134" s="117"/>
      <c r="H134" s="117"/>
      <c r="I134" s="117"/>
      <c r="J134" s="115"/>
    </row>
    <row r="135" spans="1:27" x14ac:dyDescent="0.3">
      <c r="A135" s="109">
        <f>S27</f>
        <v>5</v>
      </c>
      <c r="B135" s="110">
        <v>2</v>
      </c>
      <c r="C135" s="110">
        <v>1</v>
      </c>
      <c r="D135" s="110">
        <f>B135*S27</f>
        <v>10</v>
      </c>
      <c r="E135" s="117"/>
      <c r="F135" s="776"/>
      <c r="G135" s="117"/>
      <c r="H135" s="117"/>
      <c r="I135" s="117"/>
      <c r="J135" s="115"/>
    </row>
    <row r="136" spans="1:27" x14ac:dyDescent="0.3">
      <c r="A136" s="109">
        <f>S28</f>
        <v>5</v>
      </c>
      <c r="B136" s="110">
        <v>2</v>
      </c>
      <c r="C136" s="110">
        <v>1</v>
      </c>
      <c r="D136" s="110">
        <f>B136*S28</f>
        <v>10</v>
      </c>
      <c r="E136" s="117"/>
      <c r="F136" s="776"/>
      <c r="G136" s="117"/>
      <c r="H136" s="117"/>
      <c r="I136" s="117"/>
      <c r="J136" s="115"/>
    </row>
    <row r="137" spans="1:27" x14ac:dyDescent="0.3">
      <c r="A137" s="109"/>
      <c r="B137" s="110"/>
      <c r="C137" s="110"/>
      <c r="D137" s="110"/>
      <c r="E137" s="117"/>
      <c r="F137" s="776"/>
      <c r="G137" s="117"/>
      <c r="H137" s="117"/>
      <c r="I137" s="117"/>
      <c r="J137" s="115"/>
    </row>
    <row r="138" spans="1:27" x14ac:dyDescent="0.3">
      <c r="A138" s="109">
        <f>S30</f>
        <v>5</v>
      </c>
      <c r="B138" s="110">
        <v>3</v>
      </c>
      <c r="C138" s="110">
        <v>1</v>
      </c>
      <c r="D138" s="110">
        <f>B138*S30</f>
        <v>15</v>
      </c>
      <c r="E138" s="117"/>
      <c r="F138" s="776"/>
      <c r="G138" s="117"/>
      <c r="H138" s="117"/>
      <c r="I138" s="117"/>
      <c r="J138" s="115"/>
    </row>
    <row r="139" spans="1:27" x14ac:dyDescent="0.3">
      <c r="A139" s="109">
        <f>S31</f>
        <v>5</v>
      </c>
      <c r="B139" s="110">
        <v>2</v>
      </c>
      <c r="C139" s="110">
        <v>1</v>
      </c>
      <c r="D139" s="110">
        <f>B139*S31</f>
        <v>10</v>
      </c>
      <c r="E139" s="117"/>
      <c r="F139" s="776"/>
      <c r="G139" s="117"/>
      <c r="H139" s="117"/>
      <c r="I139" s="117"/>
      <c r="J139" s="115"/>
    </row>
    <row r="140" spans="1:27" x14ac:dyDescent="0.3">
      <c r="A140" s="109">
        <f>S32</f>
        <v>5</v>
      </c>
      <c r="B140" s="110">
        <v>1</v>
      </c>
      <c r="C140" s="110">
        <v>1</v>
      </c>
      <c r="D140" s="110">
        <f>B140*S32</f>
        <v>5</v>
      </c>
      <c r="E140" s="117"/>
      <c r="F140" s="776"/>
      <c r="G140" s="117"/>
      <c r="H140" s="117"/>
      <c r="I140" s="117"/>
      <c r="J140" s="115"/>
    </row>
    <row r="141" spans="1:27" x14ac:dyDescent="0.3">
      <c r="A141" s="109"/>
      <c r="B141" s="110"/>
      <c r="C141" s="110"/>
      <c r="D141" s="110"/>
      <c r="E141" s="117"/>
      <c r="F141" s="776"/>
      <c r="G141" s="117"/>
      <c r="H141" s="117"/>
      <c r="I141" s="117"/>
      <c r="J141" s="115"/>
    </row>
    <row r="142" spans="1:27" x14ac:dyDescent="0.3">
      <c r="A142" s="109">
        <f t="shared" ref="A142:A148" si="2">S34</f>
        <v>5</v>
      </c>
      <c r="B142" s="110">
        <v>1</v>
      </c>
      <c r="C142" s="110">
        <v>1</v>
      </c>
      <c r="D142" s="110">
        <f t="shared" ref="D142:D148" si="3">B142*S34</f>
        <v>5</v>
      </c>
      <c r="E142" s="117"/>
      <c r="F142" s="776"/>
      <c r="G142" s="117"/>
      <c r="H142" s="117"/>
      <c r="I142" s="117"/>
      <c r="J142" s="115"/>
    </row>
    <row r="143" spans="1:27" x14ac:dyDescent="0.3">
      <c r="A143" s="109">
        <f t="shared" si="2"/>
        <v>5</v>
      </c>
      <c r="B143" s="110">
        <v>3</v>
      </c>
      <c r="C143" s="110">
        <v>1</v>
      </c>
      <c r="D143" s="110">
        <f t="shared" si="3"/>
        <v>15</v>
      </c>
      <c r="E143" s="117"/>
      <c r="F143" s="776"/>
      <c r="G143" s="117"/>
      <c r="H143" s="117"/>
      <c r="I143" s="117"/>
      <c r="J143" s="115"/>
    </row>
    <row r="144" spans="1:27" x14ac:dyDescent="0.3">
      <c r="A144" s="109">
        <f t="shared" si="2"/>
        <v>5</v>
      </c>
      <c r="B144" s="110">
        <v>5</v>
      </c>
      <c r="C144" s="110">
        <v>1</v>
      </c>
      <c r="D144" s="110">
        <f t="shared" si="3"/>
        <v>25</v>
      </c>
      <c r="E144" s="117"/>
      <c r="F144" s="776"/>
      <c r="G144" s="117"/>
      <c r="H144" s="117"/>
      <c r="I144" s="117"/>
      <c r="J144" s="115"/>
    </row>
    <row r="145" spans="1:10" x14ac:dyDescent="0.3">
      <c r="A145" s="109">
        <f t="shared" si="2"/>
        <v>5</v>
      </c>
      <c r="B145" s="110">
        <v>2</v>
      </c>
      <c r="C145" s="110">
        <v>1</v>
      </c>
      <c r="D145" s="110">
        <f t="shared" si="3"/>
        <v>10</v>
      </c>
      <c r="E145" s="117"/>
      <c r="F145" s="776"/>
      <c r="G145" s="117"/>
      <c r="H145" s="117"/>
      <c r="I145" s="117"/>
      <c r="J145" s="115"/>
    </row>
    <row r="146" spans="1:10" x14ac:dyDescent="0.3">
      <c r="A146" s="109">
        <f t="shared" si="2"/>
        <v>5</v>
      </c>
      <c r="B146" s="110"/>
      <c r="C146" s="110">
        <v>1</v>
      </c>
      <c r="D146" s="110">
        <f t="shared" si="3"/>
        <v>0</v>
      </c>
      <c r="E146" s="117"/>
      <c r="F146" s="776"/>
      <c r="G146" s="117"/>
      <c r="H146" s="117"/>
      <c r="I146" s="117"/>
      <c r="J146" s="115"/>
    </row>
    <row r="147" spans="1:10" x14ac:dyDescent="0.3">
      <c r="A147" s="109">
        <f t="shared" si="2"/>
        <v>5</v>
      </c>
      <c r="B147" s="110"/>
      <c r="C147" s="110">
        <v>1</v>
      </c>
      <c r="D147" s="110">
        <f t="shared" si="3"/>
        <v>0</v>
      </c>
      <c r="E147" s="117"/>
      <c r="F147" s="776"/>
      <c r="G147" s="117"/>
      <c r="H147" s="117"/>
      <c r="I147" s="117"/>
      <c r="J147" s="115"/>
    </row>
    <row r="148" spans="1:10" x14ac:dyDescent="0.3">
      <c r="A148" s="109">
        <f t="shared" si="2"/>
        <v>5</v>
      </c>
      <c r="B148" s="110"/>
      <c r="C148" s="110">
        <v>1</v>
      </c>
      <c r="D148" s="110">
        <f t="shared" si="3"/>
        <v>0</v>
      </c>
      <c r="E148" s="117"/>
      <c r="F148" s="776"/>
      <c r="G148" s="117"/>
      <c r="H148" s="117"/>
      <c r="I148" s="117"/>
      <c r="J148" s="115"/>
    </row>
    <row r="149" spans="1:10" x14ac:dyDescent="0.3">
      <c r="A149" s="118"/>
      <c r="B149" s="119"/>
      <c r="C149" s="119"/>
      <c r="D149" s="119"/>
      <c r="E149" s="117"/>
      <c r="F149" s="776"/>
      <c r="G149" s="117"/>
      <c r="H149" s="117"/>
      <c r="I149" s="117"/>
      <c r="J149" s="115"/>
    </row>
    <row r="150" spans="1:10" x14ac:dyDescent="0.3">
      <c r="A150" s="109">
        <f>S42</f>
        <v>5</v>
      </c>
      <c r="B150" s="110"/>
      <c r="C150" s="110">
        <v>1</v>
      </c>
      <c r="D150" s="110">
        <f>B150*S42</f>
        <v>0</v>
      </c>
      <c r="E150" s="117"/>
      <c r="F150" s="776"/>
      <c r="G150" s="117"/>
      <c r="H150" s="117"/>
      <c r="I150" s="117"/>
      <c r="J150" s="115"/>
    </row>
    <row r="151" spans="1:10" x14ac:dyDescent="0.3">
      <c r="A151" s="109">
        <f>S43</f>
        <v>5</v>
      </c>
      <c r="B151" s="110">
        <v>4</v>
      </c>
      <c r="C151" s="110">
        <v>1</v>
      </c>
      <c r="D151" s="110">
        <f>B151*S43</f>
        <v>20</v>
      </c>
      <c r="E151" s="117"/>
      <c r="F151" s="776"/>
      <c r="G151" s="117"/>
      <c r="H151" s="117"/>
      <c r="I151" s="117"/>
      <c r="J151" s="115"/>
    </row>
    <row r="152" spans="1:10" x14ac:dyDescent="0.3">
      <c r="A152" s="109">
        <f>S44</f>
        <v>5</v>
      </c>
      <c r="B152" s="110">
        <v>2</v>
      </c>
      <c r="C152" s="110">
        <v>1</v>
      </c>
      <c r="D152" s="110">
        <f>B152*S44</f>
        <v>10</v>
      </c>
      <c r="E152" s="117"/>
      <c r="F152" s="776"/>
      <c r="G152" s="117"/>
      <c r="H152" s="117"/>
      <c r="I152" s="117"/>
      <c r="J152" s="115"/>
    </row>
    <row r="153" spans="1:10" x14ac:dyDescent="0.3">
      <c r="A153" s="109">
        <f>S45</f>
        <v>5</v>
      </c>
      <c r="B153" s="110"/>
      <c r="C153" s="110">
        <v>1</v>
      </c>
      <c r="D153" s="110">
        <f>B153*S45</f>
        <v>0</v>
      </c>
      <c r="E153" s="117"/>
      <c r="F153" s="776"/>
      <c r="G153" s="117"/>
      <c r="H153" s="117"/>
      <c r="I153" s="117"/>
      <c r="J153" s="115"/>
    </row>
    <row r="154" spans="1:10" x14ac:dyDescent="0.3">
      <c r="A154" s="118"/>
      <c r="B154" s="119"/>
      <c r="C154" s="119"/>
      <c r="D154" s="119"/>
      <c r="E154" s="117"/>
      <c r="F154" s="776"/>
      <c r="G154" s="117"/>
      <c r="H154" s="117"/>
      <c r="I154" s="117"/>
      <c r="J154" s="115"/>
    </row>
    <row r="155" spans="1:10" x14ac:dyDescent="0.3">
      <c r="A155" s="109">
        <f>S47</f>
        <v>5</v>
      </c>
      <c r="B155" s="110">
        <v>4</v>
      </c>
      <c r="C155" s="110">
        <v>1</v>
      </c>
      <c r="D155" s="110">
        <f>B155*S47</f>
        <v>20</v>
      </c>
      <c r="E155" s="117"/>
      <c r="F155" s="776"/>
      <c r="G155" s="117"/>
      <c r="H155" s="117"/>
      <c r="I155" s="117"/>
      <c r="J155" s="115"/>
    </row>
    <row r="156" spans="1:10" x14ac:dyDescent="0.3">
      <c r="A156" s="109">
        <f>S48</f>
        <v>5</v>
      </c>
      <c r="B156" s="110"/>
      <c r="C156" s="110">
        <v>1</v>
      </c>
      <c r="D156" s="110">
        <f>B156*S48</f>
        <v>0</v>
      </c>
      <c r="E156" s="117"/>
      <c r="F156" s="776"/>
      <c r="G156" s="117"/>
      <c r="H156" s="117"/>
      <c r="I156" s="117"/>
      <c r="J156" s="115"/>
    </row>
    <row r="157" spans="1:10" x14ac:dyDescent="0.3">
      <c r="A157" s="109">
        <f>S49</f>
        <v>5</v>
      </c>
      <c r="B157" s="110"/>
      <c r="C157" s="110">
        <v>1</v>
      </c>
      <c r="D157" s="110">
        <f>B157*S49</f>
        <v>0</v>
      </c>
      <c r="E157" s="117"/>
      <c r="F157" s="776"/>
      <c r="G157" s="117"/>
      <c r="H157" s="117"/>
      <c r="I157" s="117"/>
      <c r="J157" s="115"/>
    </row>
    <row r="158" spans="1:10" x14ac:dyDescent="0.3">
      <c r="A158" s="118"/>
      <c r="B158" s="119"/>
      <c r="C158" s="119"/>
      <c r="D158" s="119"/>
      <c r="E158" s="117"/>
      <c r="F158" s="776"/>
      <c r="G158" s="117"/>
      <c r="H158" s="117"/>
      <c r="I158" s="117"/>
      <c r="J158" s="115"/>
    </row>
    <row r="159" spans="1:10" x14ac:dyDescent="0.3">
      <c r="A159" s="109">
        <f>S51</f>
        <v>5</v>
      </c>
      <c r="B159" s="110">
        <v>3</v>
      </c>
      <c r="C159" s="110">
        <v>1</v>
      </c>
      <c r="D159" s="110">
        <f>B159*S51</f>
        <v>15</v>
      </c>
      <c r="E159" s="117"/>
      <c r="F159" s="776"/>
      <c r="G159" s="117"/>
      <c r="H159" s="117"/>
      <c r="I159" s="117"/>
      <c r="J159" s="115"/>
    </row>
    <row r="160" spans="1:10" x14ac:dyDescent="0.3">
      <c r="A160" s="109">
        <f>S52</f>
        <v>5</v>
      </c>
      <c r="B160" s="110"/>
      <c r="C160" s="110">
        <v>1</v>
      </c>
      <c r="D160" s="110">
        <f>B160*S52</f>
        <v>0</v>
      </c>
      <c r="E160" s="117"/>
      <c r="F160" s="776"/>
      <c r="G160" s="117"/>
      <c r="H160" s="117"/>
      <c r="I160" s="117"/>
      <c r="J160" s="115"/>
    </row>
    <row r="161" spans="1:10" x14ac:dyDescent="0.3">
      <c r="A161" s="109">
        <f>S53</f>
        <v>5</v>
      </c>
      <c r="B161" s="110"/>
      <c r="C161" s="110">
        <v>1</v>
      </c>
      <c r="D161" s="110">
        <f>B161*S53</f>
        <v>0</v>
      </c>
      <c r="E161" s="117"/>
      <c r="F161" s="776"/>
      <c r="G161" s="117"/>
      <c r="H161" s="117"/>
      <c r="I161" s="117"/>
      <c r="J161" s="115"/>
    </row>
    <row r="162" spans="1:10" x14ac:dyDescent="0.3">
      <c r="A162" s="109">
        <f>S54</f>
        <v>5</v>
      </c>
      <c r="B162" s="110"/>
      <c r="C162" s="110">
        <v>1</v>
      </c>
      <c r="D162" s="110">
        <f>B162*S54</f>
        <v>0</v>
      </c>
      <c r="E162" s="117"/>
      <c r="F162" s="776"/>
      <c r="G162" s="117"/>
      <c r="H162" s="117"/>
      <c r="I162" s="117"/>
      <c r="J162" s="115"/>
    </row>
    <row r="163" spans="1:10" x14ac:dyDescent="0.3">
      <c r="A163" s="118"/>
      <c r="B163" s="119"/>
      <c r="C163" s="119"/>
      <c r="D163" s="119"/>
      <c r="E163" s="117"/>
      <c r="F163" s="776"/>
      <c r="G163" s="117"/>
      <c r="H163" s="117"/>
      <c r="I163" s="117"/>
      <c r="J163" s="115"/>
    </row>
    <row r="164" spans="1:10" x14ac:dyDescent="0.3">
      <c r="A164" s="109">
        <f>S56</f>
        <v>5</v>
      </c>
      <c r="B164" s="110"/>
      <c r="C164" s="110">
        <v>1</v>
      </c>
      <c r="D164" s="110">
        <f>B164*S56</f>
        <v>0</v>
      </c>
      <c r="E164" s="117"/>
      <c r="F164" s="776"/>
      <c r="G164" s="117"/>
      <c r="H164" s="117"/>
      <c r="I164" s="117"/>
      <c r="J164" s="115"/>
    </row>
    <row r="165" spans="1:10" x14ac:dyDescent="0.3">
      <c r="A165" s="111">
        <f>S57</f>
        <v>5</v>
      </c>
      <c r="B165" s="112">
        <v>3</v>
      </c>
      <c r="C165" s="112">
        <v>1</v>
      </c>
      <c r="D165" s="112">
        <f>B165*S57</f>
        <v>15</v>
      </c>
      <c r="E165" s="120"/>
      <c r="F165" s="788"/>
      <c r="G165" s="120"/>
      <c r="H165" s="120"/>
      <c r="I165" s="120"/>
      <c r="J165" s="121"/>
    </row>
    <row r="166" spans="1:10" x14ac:dyDescent="0.3">
      <c r="A166" s="728"/>
      <c r="B166" s="728"/>
      <c r="C166" s="789"/>
      <c r="D166" s="728"/>
    </row>
  </sheetData>
  <sheetProtection sheet="1" objects="1" scenarios="1" formatCells="0" formatColumns="0" formatRows="0" insertHyperlinks="0" selectLockedCells="1" sort="0" autoFilter="0"/>
  <mergeCells count="72">
    <mergeCell ref="D74:U74"/>
    <mergeCell ref="D63:U63"/>
    <mergeCell ref="D64:U64"/>
    <mergeCell ref="D65:U65"/>
    <mergeCell ref="D66:U66"/>
    <mergeCell ref="D67:U67"/>
    <mergeCell ref="D68:U68"/>
    <mergeCell ref="D69:U69"/>
    <mergeCell ref="D70:U70"/>
    <mergeCell ref="D71:U71"/>
    <mergeCell ref="D72:U72"/>
    <mergeCell ref="D73:U73"/>
    <mergeCell ref="D62:U62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U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H59:N6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G59:G61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5:S2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4:S40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7:S49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6:S5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6:S23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0:S32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2:S4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1:S5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59:R61 V59:V61">
    <cfRule type="iconSet" priority="15">
      <iconSet iconSet="5Rating">
        <cfvo type="percent" val="0"/>
        <cfvo type="num" val="1"/>
        <cfvo type="num" val="2"/>
        <cfvo type="num" val="3"/>
        <cfvo type="num" val="4"/>
      </iconSet>
    </cfRule>
  </conditionalFormatting>
  <dataValidations count="5">
    <dataValidation type="custom" allowBlank="1" showInputMessage="1" showErrorMessage="1" sqref="R58" xr:uid="{00000000-0002-0000-1400-000000000000}">
      <formula1>AND(R58&gt;=1,(R58&lt;=6))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400-000001000000}">
      <formula1>AND(AND(V5&gt;=1,(V5&lt;=6)),(#REF!=14))</formula1>
    </dataValidation>
    <dataValidation type="list" allowBlank="1" showInputMessage="1" showErrorMessage="1" sqref="W59:X61" xr:uid="{00000000-0002-0000-1400-000002000000}">
      <formula1>"1,2,3,4,5,6,7,8,9,10,11"</formula1>
    </dataValidation>
    <dataValidation type="list" allowBlank="1" showInputMessage="1" showErrorMessage="1" sqref="S30:S32 S16:S23 S34:S40 S47:S49 S51:S54 S11:S14 S25:S28 S42:S45 S56:S57" xr:uid="{00000000-0002-0000-1400-000003000000}">
      <formula1>"1,2,3,4,5,6,7,8,9,10"</formula1>
    </dataValidation>
    <dataValidation type="list" allowBlank="1" showInputMessage="1" showErrorMessage="1" sqref="I59:I61 L59:L61" xr:uid="{00000000-0002-0000-1400-000004000000}">
      <formula1>"1,2,3"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5" orientation="portrait" r:id="rId1"/>
  <headerFooter>
    <oddFooter>&amp;R&amp;9&amp;K01+049&amp;P/&amp;N</oddFooter>
  </headerFooter>
  <rowBreaks count="1" manualBreakCount="1">
    <brk id="59" max="16383" man="1"/>
  </rowBreaks>
  <ignoredErrors>
    <ignoredError sqref="I1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8337" r:id="rId4" name="Group Box 1">
              <controlPr defaultSize="0" print="0" autoFill="0" autoPict="0">
                <anchor moveWithCells="1">
                  <from>
                    <xdr:col>6</xdr:col>
                    <xdr:colOff>76200</xdr:colOff>
                    <xdr:row>11</xdr:row>
                    <xdr:rowOff>22860</xdr:rowOff>
                  </from>
                  <to>
                    <xdr:col>16</xdr:col>
                    <xdr:colOff>129540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38" r:id="rId5" name="Option Button 2">
              <controlPr defaultSize="0" autoFill="0" autoLine="0" autoPict="0">
                <anchor moveWithCells="1">
                  <from>
                    <xdr:col>7</xdr:col>
                    <xdr:colOff>91440</xdr:colOff>
                    <xdr:row>11</xdr:row>
                    <xdr:rowOff>53340</xdr:rowOff>
                  </from>
                  <to>
                    <xdr:col>7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39" r:id="rId6" name="Option Button 3">
              <controlPr defaultSize="0" autoFill="0" autoLine="0" autoPict="0">
                <anchor moveWithCells="1">
                  <from>
                    <xdr:col>9</xdr:col>
                    <xdr:colOff>91440</xdr:colOff>
                    <xdr:row>11</xdr:row>
                    <xdr:rowOff>53340</xdr:rowOff>
                  </from>
                  <to>
                    <xdr:col>9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0" r:id="rId7" name="Option Button 4">
              <controlPr defaultSize="0" autoFill="0" autoLine="0" autoPict="0">
                <anchor moveWithCells="1">
                  <from>
                    <xdr:col>11</xdr:col>
                    <xdr:colOff>91440</xdr:colOff>
                    <xdr:row>11</xdr:row>
                    <xdr:rowOff>53340</xdr:rowOff>
                  </from>
                  <to>
                    <xdr:col>11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1" r:id="rId8" name="Option Button 5">
              <controlPr defaultSize="0" autoFill="0" autoLine="0" autoPict="0">
                <anchor moveWithCells="1">
                  <from>
                    <xdr:col>13</xdr:col>
                    <xdr:colOff>91440</xdr:colOff>
                    <xdr:row>11</xdr:row>
                    <xdr:rowOff>53340</xdr:rowOff>
                  </from>
                  <to>
                    <xdr:col>13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2" r:id="rId9" name="Option Button 6">
              <controlPr defaultSize="0" autoFill="0" autoLine="0" autoPict="0">
                <anchor moveWithCells="1">
                  <from>
                    <xdr:col>15</xdr:col>
                    <xdr:colOff>91440</xdr:colOff>
                    <xdr:row>11</xdr:row>
                    <xdr:rowOff>53340</xdr:rowOff>
                  </from>
                  <to>
                    <xdr:col>15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3" r:id="rId10" name="Group Box 7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30480</xdr:rowOff>
                  </from>
                  <to>
                    <xdr:col>16</xdr:col>
                    <xdr:colOff>129540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4" r:id="rId11" name="Option Button 8">
              <controlPr defaultSize="0" autoFill="0" autoLine="0" autoPict="0">
                <anchor moveWithCells="1">
                  <from>
                    <xdr:col>7</xdr:col>
                    <xdr:colOff>91440</xdr:colOff>
                    <xdr:row>12</xdr:row>
                    <xdr:rowOff>60960</xdr:rowOff>
                  </from>
                  <to>
                    <xdr:col>7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5" r:id="rId12" name="Option Button 9">
              <controlPr defaultSize="0" autoFill="0" autoLine="0" autoPict="0">
                <anchor moveWithCells="1">
                  <from>
                    <xdr:col>9</xdr:col>
                    <xdr:colOff>91440</xdr:colOff>
                    <xdr:row>12</xdr:row>
                    <xdr:rowOff>60960</xdr:rowOff>
                  </from>
                  <to>
                    <xdr:col>9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6" r:id="rId13" name="Option Button 10">
              <controlPr defaultSize="0" autoFill="0" autoLine="0" autoPict="0">
                <anchor moveWithCells="1">
                  <from>
                    <xdr:col>11</xdr:col>
                    <xdr:colOff>91440</xdr:colOff>
                    <xdr:row>12</xdr:row>
                    <xdr:rowOff>60960</xdr:rowOff>
                  </from>
                  <to>
                    <xdr:col>11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7" r:id="rId14" name="Option Button 11">
              <controlPr defaultSize="0" autoFill="0" autoLine="0" autoPict="0">
                <anchor moveWithCells="1">
                  <from>
                    <xdr:col>13</xdr:col>
                    <xdr:colOff>91440</xdr:colOff>
                    <xdr:row>12</xdr:row>
                    <xdr:rowOff>60960</xdr:rowOff>
                  </from>
                  <to>
                    <xdr:col>13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8" r:id="rId15" name="Option Button 12">
              <controlPr defaultSize="0" autoFill="0" autoLine="0" autoPict="0">
                <anchor moveWithCells="1">
                  <from>
                    <xdr:col>15</xdr:col>
                    <xdr:colOff>91440</xdr:colOff>
                    <xdr:row>12</xdr:row>
                    <xdr:rowOff>60960</xdr:rowOff>
                  </from>
                  <to>
                    <xdr:col>15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9" r:id="rId16" name="Group Box 13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388620</xdr:rowOff>
                  </from>
                  <to>
                    <xdr:col>16</xdr:col>
                    <xdr:colOff>129540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0" r:id="rId17" name="Option Button 14">
              <controlPr defaultSize="0" autoFill="0" autoLine="0" autoPict="0">
                <anchor moveWithCells="1">
                  <from>
                    <xdr:col>7</xdr:col>
                    <xdr:colOff>91440</xdr:colOff>
                    <xdr:row>13</xdr:row>
                    <xdr:rowOff>30480</xdr:rowOff>
                  </from>
                  <to>
                    <xdr:col>7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1" r:id="rId18" name="Option Button 15">
              <controlPr defaultSize="0" autoFill="0" autoLine="0" autoPict="0">
                <anchor moveWithCells="1">
                  <from>
                    <xdr:col>9</xdr:col>
                    <xdr:colOff>91440</xdr:colOff>
                    <xdr:row>13</xdr:row>
                    <xdr:rowOff>30480</xdr:rowOff>
                  </from>
                  <to>
                    <xdr:col>9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2" r:id="rId19" name="Option Button 16">
              <controlPr defaultSize="0" autoFill="0" autoLine="0" autoPict="0">
                <anchor moveWithCells="1">
                  <from>
                    <xdr:col>11</xdr:col>
                    <xdr:colOff>91440</xdr:colOff>
                    <xdr:row>13</xdr:row>
                    <xdr:rowOff>30480</xdr:rowOff>
                  </from>
                  <to>
                    <xdr:col>11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3" r:id="rId20" name="Option Button 17">
              <controlPr defaultSize="0" autoFill="0" autoLine="0" autoPict="0">
                <anchor moveWithCells="1">
                  <from>
                    <xdr:col>13</xdr:col>
                    <xdr:colOff>91440</xdr:colOff>
                    <xdr:row>13</xdr:row>
                    <xdr:rowOff>30480</xdr:rowOff>
                  </from>
                  <to>
                    <xdr:col>13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4" r:id="rId21" name="Option Button 18">
              <controlPr defaultSize="0" autoFill="0" autoLine="0" autoPict="0">
                <anchor moveWithCells="1">
                  <from>
                    <xdr:col>15</xdr:col>
                    <xdr:colOff>91440</xdr:colOff>
                    <xdr:row>13</xdr:row>
                    <xdr:rowOff>30480</xdr:rowOff>
                  </from>
                  <to>
                    <xdr:col>15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5" r:id="rId22" name="Group Box 19">
              <controlPr defaultSize="0" print="0" autoFill="0" autoPict="0">
                <anchor moveWithCells="1">
                  <from>
                    <xdr:col>6</xdr:col>
                    <xdr:colOff>76200</xdr:colOff>
                    <xdr:row>15</xdr:row>
                    <xdr:rowOff>22860</xdr:rowOff>
                  </from>
                  <to>
                    <xdr:col>16</xdr:col>
                    <xdr:colOff>129540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6" r:id="rId23" name="Option Button 20">
              <controlPr defaultSize="0" autoFill="0" autoLine="0" autoPict="0">
                <anchor moveWithCells="1">
                  <from>
                    <xdr:col>7</xdr:col>
                    <xdr:colOff>91440</xdr:colOff>
                    <xdr:row>15</xdr:row>
                    <xdr:rowOff>53340</xdr:rowOff>
                  </from>
                  <to>
                    <xdr:col>7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7" r:id="rId24" name="Option Button 21">
              <controlPr defaultSize="0" autoFill="0" autoLine="0" autoPict="0">
                <anchor moveWithCells="1">
                  <from>
                    <xdr:col>9</xdr:col>
                    <xdr:colOff>91440</xdr:colOff>
                    <xdr:row>15</xdr:row>
                    <xdr:rowOff>53340</xdr:rowOff>
                  </from>
                  <to>
                    <xdr:col>9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8" r:id="rId25" name="Option Button 22">
              <controlPr defaultSize="0" autoFill="0" autoLine="0" autoPict="0">
                <anchor moveWithCells="1">
                  <from>
                    <xdr:col>11</xdr:col>
                    <xdr:colOff>91440</xdr:colOff>
                    <xdr:row>15</xdr:row>
                    <xdr:rowOff>53340</xdr:rowOff>
                  </from>
                  <to>
                    <xdr:col>11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9" r:id="rId26" name="Option Button 23">
              <controlPr defaultSize="0" autoFill="0" autoLine="0" autoPict="0">
                <anchor moveWithCells="1">
                  <from>
                    <xdr:col>13</xdr:col>
                    <xdr:colOff>91440</xdr:colOff>
                    <xdr:row>15</xdr:row>
                    <xdr:rowOff>53340</xdr:rowOff>
                  </from>
                  <to>
                    <xdr:col>13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0" r:id="rId27" name="Option Button 24">
              <controlPr defaultSize="0" autoFill="0" autoLine="0" autoPict="0">
                <anchor moveWithCells="1">
                  <from>
                    <xdr:col>15</xdr:col>
                    <xdr:colOff>91440</xdr:colOff>
                    <xdr:row>15</xdr:row>
                    <xdr:rowOff>53340</xdr:rowOff>
                  </from>
                  <to>
                    <xdr:col>15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1" r:id="rId28" name="Group Box 25">
              <controlPr defaultSize="0" print="0" autoFill="0" autoPict="0">
                <anchor moveWithCells="1">
                  <from>
                    <xdr:col>6</xdr:col>
                    <xdr:colOff>76200</xdr:colOff>
                    <xdr:row>16</xdr:row>
                    <xdr:rowOff>30480</xdr:rowOff>
                  </from>
                  <to>
                    <xdr:col>16</xdr:col>
                    <xdr:colOff>129540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2" r:id="rId29" name="Option Button 26">
              <controlPr defaultSize="0" autoFill="0" autoLine="0" autoPict="0">
                <anchor moveWithCells="1">
                  <from>
                    <xdr:col>7</xdr:col>
                    <xdr:colOff>91440</xdr:colOff>
                    <xdr:row>16</xdr:row>
                    <xdr:rowOff>60960</xdr:rowOff>
                  </from>
                  <to>
                    <xdr:col>7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3" r:id="rId30" name="Option Button 27">
              <controlPr defaultSize="0" autoFill="0" autoLine="0" autoPict="0">
                <anchor moveWithCells="1">
                  <from>
                    <xdr:col>9</xdr:col>
                    <xdr:colOff>91440</xdr:colOff>
                    <xdr:row>16</xdr:row>
                    <xdr:rowOff>60960</xdr:rowOff>
                  </from>
                  <to>
                    <xdr:col>9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4" r:id="rId31" name="Option Button 28">
              <controlPr defaultSize="0" autoFill="0" autoLine="0" autoPict="0">
                <anchor moveWithCells="1">
                  <from>
                    <xdr:col>11</xdr:col>
                    <xdr:colOff>91440</xdr:colOff>
                    <xdr:row>16</xdr:row>
                    <xdr:rowOff>60960</xdr:rowOff>
                  </from>
                  <to>
                    <xdr:col>11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5" r:id="rId32" name="Option Button 29">
              <controlPr defaultSize="0" autoFill="0" autoLine="0" autoPict="0">
                <anchor moveWithCells="1">
                  <from>
                    <xdr:col>13</xdr:col>
                    <xdr:colOff>91440</xdr:colOff>
                    <xdr:row>16</xdr:row>
                    <xdr:rowOff>60960</xdr:rowOff>
                  </from>
                  <to>
                    <xdr:col>13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6" r:id="rId33" name="Option Button 30">
              <controlPr defaultSize="0" autoFill="0" autoLine="0" autoPict="0">
                <anchor moveWithCells="1">
                  <from>
                    <xdr:col>15</xdr:col>
                    <xdr:colOff>91440</xdr:colOff>
                    <xdr:row>16</xdr:row>
                    <xdr:rowOff>60960</xdr:rowOff>
                  </from>
                  <to>
                    <xdr:col>15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7" r:id="rId34" name="Group Box 31">
              <controlPr defaultSize="0" print="0" autoFill="0" autoPict="0">
                <anchor moveWithCells="1">
                  <from>
                    <xdr:col>6</xdr:col>
                    <xdr:colOff>76200</xdr:colOff>
                    <xdr:row>17</xdr:row>
                    <xdr:rowOff>7620</xdr:rowOff>
                  </from>
                  <to>
                    <xdr:col>16</xdr:col>
                    <xdr:colOff>129540</xdr:colOff>
                    <xdr:row>17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8" r:id="rId35" name="Option Button 32">
              <controlPr defaultSize="0" autoFill="0" autoLine="0" autoPict="0">
                <anchor moveWithCells="1">
                  <from>
                    <xdr:col>7</xdr:col>
                    <xdr:colOff>91440</xdr:colOff>
                    <xdr:row>17</xdr:row>
                    <xdr:rowOff>45720</xdr:rowOff>
                  </from>
                  <to>
                    <xdr:col>7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9" r:id="rId36" name="Option Button 33">
              <controlPr defaultSize="0" autoFill="0" autoLine="0" autoPict="0">
                <anchor moveWithCells="1">
                  <from>
                    <xdr:col>9</xdr:col>
                    <xdr:colOff>91440</xdr:colOff>
                    <xdr:row>17</xdr:row>
                    <xdr:rowOff>45720</xdr:rowOff>
                  </from>
                  <to>
                    <xdr:col>9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0" r:id="rId37" name="Option Button 34">
              <controlPr defaultSize="0" autoFill="0" autoLine="0" autoPict="0">
                <anchor moveWithCells="1">
                  <from>
                    <xdr:col>11</xdr:col>
                    <xdr:colOff>91440</xdr:colOff>
                    <xdr:row>17</xdr:row>
                    <xdr:rowOff>45720</xdr:rowOff>
                  </from>
                  <to>
                    <xdr:col>11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1" r:id="rId38" name="Option Button 35">
              <controlPr defaultSize="0" autoFill="0" autoLine="0" autoPict="0">
                <anchor moveWithCells="1">
                  <from>
                    <xdr:col>13</xdr:col>
                    <xdr:colOff>91440</xdr:colOff>
                    <xdr:row>17</xdr:row>
                    <xdr:rowOff>45720</xdr:rowOff>
                  </from>
                  <to>
                    <xdr:col>13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2" r:id="rId39" name="Option Button 36">
              <controlPr defaultSize="0" autoFill="0" autoLine="0" autoPict="0">
                <anchor moveWithCells="1">
                  <from>
                    <xdr:col>15</xdr:col>
                    <xdr:colOff>91440</xdr:colOff>
                    <xdr:row>17</xdr:row>
                    <xdr:rowOff>45720</xdr:rowOff>
                  </from>
                  <to>
                    <xdr:col>15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3" r:id="rId40" name="Group Box 37">
              <controlPr defaultSize="0" print="0" autoFill="0" autoPict="0">
                <anchor moveWithCells="1">
                  <from>
                    <xdr:col>6</xdr:col>
                    <xdr:colOff>76200</xdr:colOff>
                    <xdr:row>24</xdr:row>
                    <xdr:rowOff>15240</xdr:rowOff>
                  </from>
                  <to>
                    <xdr:col>16</xdr:col>
                    <xdr:colOff>129540</xdr:colOff>
                    <xdr:row>24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4" r:id="rId41" name="Option Button 38">
              <controlPr defaultSize="0" autoFill="0" autoLine="0" autoPict="0">
                <anchor moveWithCells="1">
                  <from>
                    <xdr:col>7</xdr:col>
                    <xdr:colOff>91440</xdr:colOff>
                    <xdr:row>24</xdr:row>
                    <xdr:rowOff>45720</xdr:rowOff>
                  </from>
                  <to>
                    <xdr:col>7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5" r:id="rId42" name="Option Button 39">
              <controlPr defaultSize="0" autoFill="0" autoLine="0" autoPict="0">
                <anchor moveWithCells="1">
                  <from>
                    <xdr:col>9</xdr:col>
                    <xdr:colOff>91440</xdr:colOff>
                    <xdr:row>24</xdr:row>
                    <xdr:rowOff>45720</xdr:rowOff>
                  </from>
                  <to>
                    <xdr:col>9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6" r:id="rId43" name="Option Button 40">
              <controlPr defaultSize="0" autoFill="0" autoLine="0" autoPict="0">
                <anchor moveWithCells="1">
                  <from>
                    <xdr:col>11</xdr:col>
                    <xdr:colOff>91440</xdr:colOff>
                    <xdr:row>24</xdr:row>
                    <xdr:rowOff>45720</xdr:rowOff>
                  </from>
                  <to>
                    <xdr:col>11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7" r:id="rId44" name="Option Button 41">
              <controlPr defaultSize="0" autoFill="0" autoLine="0" autoPict="0">
                <anchor moveWithCells="1">
                  <from>
                    <xdr:col>13</xdr:col>
                    <xdr:colOff>91440</xdr:colOff>
                    <xdr:row>24</xdr:row>
                    <xdr:rowOff>45720</xdr:rowOff>
                  </from>
                  <to>
                    <xdr:col>13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8" r:id="rId45" name="Option Button 42">
              <controlPr defaultSize="0" autoFill="0" autoLine="0" autoPict="0">
                <anchor moveWithCells="1">
                  <from>
                    <xdr:col>15</xdr:col>
                    <xdr:colOff>91440</xdr:colOff>
                    <xdr:row>24</xdr:row>
                    <xdr:rowOff>45720</xdr:rowOff>
                  </from>
                  <to>
                    <xdr:col>15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9" r:id="rId46" name="Group Box 43">
              <controlPr defaultSize="0" print="0" autoFill="0" autoPict="0">
                <anchor moveWithCells="1">
                  <from>
                    <xdr:col>6</xdr:col>
                    <xdr:colOff>76200</xdr:colOff>
                    <xdr:row>25</xdr:row>
                    <xdr:rowOff>7620</xdr:rowOff>
                  </from>
                  <to>
                    <xdr:col>16</xdr:col>
                    <xdr:colOff>129540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0" r:id="rId47" name="Option Button 44">
              <controlPr defaultSize="0" autoFill="0" autoLine="0" autoPict="0">
                <anchor moveWithCells="1">
                  <from>
                    <xdr:col>7</xdr:col>
                    <xdr:colOff>91440</xdr:colOff>
                    <xdr:row>25</xdr:row>
                    <xdr:rowOff>45720</xdr:rowOff>
                  </from>
                  <to>
                    <xdr:col>7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1" r:id="rId48" name="Option Button 45">
              <controlPr defaultSize="0" autoFill="0" autoLine="0" autoPict="0">
                <anchor moveWithCells="1">
                  <from>
                    <xdr:col>9</xdr:col>
                    <xdr:colOff>91440</xdr:colOff>
                    <xdr:row>25</xdr:row>
                    <xdr:rowOff>45720</xdr:rowOff>
                  </from>
                  <to>
                    <xdr:col>9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2" r:id="rId49" name="Option Button 46">
              <controlPr defaultSize="0" autoFill="0" autoLine="0" autoPict="0">
                <anchor moveWithCells="1">
                  <from>
                    <xdr:col>11</xdr:col>
                    <xdr:colOff>91440</xdr:colOff>
                    <xdr:row>25</xdr:row>
                    <xdr:rowOff>45720</xdr:rowOff>
                  </from>
                  <to>
                    <xdr:col>11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3" r:id="rId50" name="Option Button 47">
              <controlPr defaultSize="0" autoFill="0" autoLine="0" autoPict="0">
                <anchor moveWithCells="1">
                  <from>
                    <xdr:col>13</xdr:col>
                    <xdr:colOff>91440</xdr:colOff>
                    <xdr:row>25</xdr:row>
                    <xdr:rowOff>45720</xdr:rowOff>
                  </from>
                  <to>
                    <xdr:col>13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4" r:id="rId51" name="Option Button 48">
              <controlPr defaultSize="0" autoFill="0" autoLine="0" autoPict="0">
                <anchor moveWithCells="1">
                  <from>
                    <xdr:col>15</xdr:col>
                    <xdr:colOff>91440</xdr:colOff>
                    <xdr:row>25</xdr:row>
                    <xdr:rowOff>45720</xdr:rowOff>
                  </from>
                  <to>
                    <xdr:col>15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5" r:id="rId52" name="Group Box 49">
              <controlPr defaultSize="0" print="0" autoFill="0" autoPict="0">
                <anchor moveWithCells="1">
                  <from>
                    <xdr:col>6</xdr:col>
                    <xdr:colOff>76200</xdr:colOff>
                    <xdr:row>26</xdr:row>
                    <xdr:rowOff>15240</xdr:rowOff>
                  </from>
                  <to>
                    <xdr:col>16</xdr:col>
                    <xdr:colOff>129540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6" r:id="rId53" name="Option Button 50">
              <controlPr defaultSize="0" autoFill="0" autoLine="0" autoPict="0">
                <anchor moveWithCells="1">
                  <from>
                    <xdr:col>7</xdr:col>
                    <xdr:colOff>91440</xdr:colOff>
                    <xdr:row>26</xdr:row>
                    <xdr:rowOff>45720</xdr:rowOff>
                  </from>
                  <to>
                    <xdr:col>7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7" r:id="rId54" name="Option Button 51">
              <controlPr defaultSize="0" autoFill="0" autoLine="0" autoPict="0">
                <anchor moveWithCells="1">
                  <from>
                    <xdr:col>9</xdr:col>
                    <xdr:colOff>91440</xdr:colOff>
                    <xdr:row>26</xdr:row>
                    <xdr:rowOff>45720</xdr:rowOff>
                  </from>
                  <to>
                    <xdr:col>9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8" r:id="rId55" name="Option Button 52">
              <controlPr defaultSize="0" autoFill="0" autoLine="0" autoPict="0">
                <anchor moveWithCells="1">
                  <from>
                    <xdr:col>11</xdr:col>
                    <xdr:colOff>91440</xdr:colOff>
                    <xdr:row>26</xdr:row>
                    <xdr:rowOff>45720</xdr:rowOff>
                  </from>
                  <to>
                    <xdr:col>11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9" r:id="rId56" name="Option Button 53">
              <controlPr defaultSize="0" autoFill="0" autoLine="0" autoPict="0">
                <anchor moveWithCells="1">
                  <from>
                    <xdr:col>13</xdr:col>
                    <xdr:colOff>91440</xdr:colOff>
                    <xdr:row>26</xdr:row>
                    <xdr:rowOff>45720</xdr:rowOff>
                  </from>
                  <to>
                    <xdr:col>13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0" r:id="rId57" name="Option Button 54">
              <controlPr defaultSize="0" autoFill="0" autoLine="0" autoPict="0">
                <anchor moveWithCells="1">
                  <from>
                    <xdr:col>15</xdr:col>
                    <xdr:colOff>91440</xdr:colOff>
                    <xdr:row>26</xdr:row>
                    <xdr:rowOff>45720</xdr:rowOff>
                  </from>
                  <to>
                    <xdr:col>15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1" r:id="rId58" name="Group Box 55">
              <controlPr defaultSize="0" print="0" autoFill="0" autoPict="0">
                <anchor moveWithCells="1">
                  <from>
                    <xdr:col>6</xdr:col>
                    <xdr:colOff>76200</xdr:colOff>
                    <xdr:row>27</xdr:row>
                    <xdr:rowOff>30480</xdr:rowOff>
                  </from>
                  <to>
                    <xdr:col>16</xdr:col>
                    <xdr:colOff>129540</xdr:colOff>
                    <xdr:row>27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2" r:id="rId59" name="Option Button 56">
              <controlPr defaultSize="0" autoFill="0" autoLine="0" autoPict="0">
                <anchor moveWithCells="1">
                  <from>
                    <xdr:col>7</xdr:col>
                    <xdr:colOff>91440</xdr:colOff>
                    <xdr:row>27</xdr:row>
                    <xdr:rowOff>60960</xdr:rowOff>
                  </from>
                  <to>
                    <xdr:col>7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3" r:id="rId60" name="Option Button 57">
              <controlPr defaultSize="0" autoFill="0" autoLine="0" autoPict="0">
                <anchor moveWithCells="1">
                  <from>
                    <xdr:col>9</xdr:col>
                    <xdr:colOff>91440</xdr:colOff>
                    <xdr:row>27</xdr:row>
                    <xdr:rowOff>60960</xdr:rowOff>
                  </from>
                  <to>
                    <xdr:col>9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4" r:id="rId61" name="Option Button 58">
              <controlPr defaultSize="0" autoFill="0" autoLine="0" autoPict="0">
                <anchor moveWithCells="1">
                  <from>
                    <xdr:col>11</xdr:col>
                    <xdr:colOff>91440</xdr:colOff>
                    <xdr:row>27</xdr:row>
                    <xdr:rowOff>60960</xdr:rowOff>
                  </from>
                  <to>
                    <xdr:col>11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5" r:id="rId62" name="Option Button 59">
              <controlPr defaultSize="0" autoFill="0" autoLine="0" autoPict="0">
                <anchor moveWithCells="1">
                  <from>
                    <xdr:col>13</xdr:col>
                    <xdr:colOff>91440</xdr:colOff>
                    <xdr:row>27</xdr:row>
                    <xdr:rowOff>60960</xdr:rowOff>
                  </from>
                  <to>
                    <xdr:col>13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6" r:id="rId63" name="Option Button 60">
              <controlPr defaultSize="0" autoFill="0" autoLine="0" autoPict="0">
                <anchor moveWithCells="1">
                  <from>
                    <xdr:col>15</xdr:col>
                    <xdr:colOff>91440</xdr:colOff>
                    <xdr:row>27</xdr:row>
                    <xdr:rowOff>60960</xdr:rowOff>
                  </from>
                  <to>
                    <xdr:col>15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7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10</xdr:row>
                    <xdr:rowOff>15240</xdr:rowOff>
                  </from>
                  <to>
                    <xdr:col>16</xdr:col>
                    <xdr:colOff>129540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8" r:id="rId65" name="Option Button 62">
              <controlPr defaultSize="0" autoFill="0" autoLine="0" autoPict="0">
                <anchor moveWithCells="1">
                  <from>
                    <xdr:col>7</xdr:col>
                    <xdr:colOff>83820</xdr:colOff>
                    <xdr:row>10</xdr:row>
                    <xdr:rowOff>53340</xdr:rowOff>
                  </from>
                  <to>
                    <xdr:col>7</xdr:col>
                    <xdr:colOff>304800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9" r:id="rId66" name="Option Button 63">
              <controlPr defaultSize="0" autoFill="0" autoLine="0" autoPict="0">
                <anchor moveWithCells="1">
                  <from>
                    <xdr:col>9</xdr:col>
                    <xdr:colOff>83820</xdr:colOff>
                    <xdr:row>10</xdr:row>
                    <xdr:rowOff>53340</xdr:rowOff>
                  </from>
                  <to>
                    <xdr:col>9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0" r:id="rId67" name="Option Button 64">
              <controlPr defaultSize="0" autoFill="0" autoLine="0" autoPict="0">
                <anchor moveWithCells="1">
                  <from>
                    <xdr:col>11</xdr:col>
                    <xdr:colOff>83820</xdr:colOff>
                    <xdr:row>10</xdr:row>
                    <xdr:rowOff>53340</xdr:rowOff>
                  </from>
                  <to>
                    <xdr:col>11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1" r:id="rId68" name="Option Button 65">
              <controlPr defaultSize="0" autoFill="0" autoLine="0" autoPict="0">
                <anchor moveWithCells="1">
                  <from>
                    <xdr:col>13</xdr:col>
                    <xdr:colOff>83820</xdr:colOff>
                    <xdr:row>10</xdr:row>
                    <xdr:rowOff>53340</xdr:rowOff>
                  </from>
                  <to>
                    <xdr:col>13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2" r:id="rId69" name="Option Button 66">
              <controlPr defaultSize="0" autoFill="0" autoLine="0" autoPict="0">
                <anchor moveWithCells="1">
                  <from>
                    <xdr:col>15</xdr:col>
                    <xdr:colOff>83820</xdr:colOff>
                    <xdr:row>10</xdr:row>
                    <xdr:rowOff>53340</xdr:rowOff>
                  </from>
                  <to>
                    <xdr:col>15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4" r:id="rId70" name="Group Box 68">
              <controlPr defaultSize="0" print="0" autoFill="0" autoPict="0">
                <anchor moveWithCells="1">
                  <from>
                    <xdr:col>6</xdr:col>
                    <xdr:colOff>76200</xdr:colOff>
                    <xdr:row>18</xdr:row>
                    <xdr:rowOff>7620</xdr:rowOff>
                  </from>
                  <to>
                    <xdr:col>16</xdr:col>
                    <xdr:colOff>129540</xdr:colOff>
                    <xdr:row>18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5" r:id="rId71" name="Option Button 69">
              <controlPr defaultSize="0" autoFill="0" autoLine="0" autoPict="0">
                <anchor moveWithCells="1">
                  <from>
                    <xdr:col>7</xdr:col>
                    <xdr:colOff>91440</xdr:colOff>
                    <xdr:row>18</xdr:row>
                    <xdr:rowOff>45720</xdr:rowOff>
                  </from>
                  <to>
                    <xdr:col>7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6" r:id="rId72" name="Option Button 70">
              <controlPr defaultSize="0" autoFill="0" autoLine="0" autoPict="0">
                <anchor moveWithCells="1">
                  <from>
                    <xdr:col>9</xdr:col>
                    <xdr:colOff>91440</xdr:colOff>
                    <xdr:row>18</xdr:row>
                    <xdr:rowOff>45720</xdr:rowOff>
                  </from>
                  <to>
                    <xdr:col>9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7" r:id="rId73" name="Option Button 71">
              <controlPr defaultSize="0" autoFill="0" autoLine="0" autoPict="0">
                <anchor moveWithCells="1">
                  <from>
                    <xdr:col>11</xdr:col>
                    <xdr:colOff>91440</xdr:colOff>
                    <xdr:row>18</xdr:row>
                    <xdr:rowOff>45720</xdr:rowOff>
                  </from>
                  <to>
                    <xdr:col>11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8" r:id="rId74" name="Option Button 72">
              <controlPr defaultSize="0" autoFill="0" autoLine="0" autoPict="0">
                <anchor moveWithCells="1">
                  <from>
                    <xdr:col>13</xdr:col>
                    <xdr:colOff>91440</xdr:colOff>
                    <xdr:row>18</xdr:row>
                    <xdr:rowOff>45720</xdr:rowOff>
                  </from>
                  <to>
                    <xdr:col>13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9" r:id="rId75" name="Option Button 73">
              <controlPr defaultSize="0" autoFill="0" autoLine="0" autoPict="0">
                <anchor moveWithCells="1">
                  <from>
                    <xdr:col>15</xdr:col>
                    <xdr:colOff>91440</xdr:colOff>
                    <xdr:row>18</xdr:row>
                    <xdr:rowOff>45720</xdr:rowOff>
                  </from>
                  <to>
                    <xdr:col>15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0" r:id="rId76" name="Group Box 74">
              <controlPr defaultSize="0" print="0" autoFill="0" autoPict="0">
                <anchor moveWithCells="1">
                  <from>
                    <xdr:col>6</xdr:col>
                    <xdr:colOff>76200</xdr:colOff>
                    <xdr:row>19</xdr:row>
                    <xdr:rowOff>7620</xdr:rowOff>
                  </from>
                  <to>
                    <xdr:col>16</xdr:col>
                    <xdr:colOff>129540</xdr:colOff>
                    <xdr:row>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1" r:id="rId77" name="Option Button 75">
              <controlPr defaultSize="0" autoFill="0" autoLine="0" autoPict="0">
                <anchor moveWithCells="1">
                  <from>
                    <xdr:col>7</xdr:col>
                    <xdr:colOff>91440</xdr:colOff>
                    <xdr:row>19</xdr:row>
                    <xdr:rowOff>45720</xdr:rowOff>
                  </from>
                  <to>
                    <xdr:col>7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2" r:id="rId78" name="Option Button 76">
              <controlPr defaultSize="0" autoFill="0" autoLine="0" autoPict="0">
                <anchor moveWithCells="1">
                  <from>
                    <xdr:col>9</xdr:col>
                    <xdr:colOff>91440</xdr:colOff>
                    <xdr:row>19</xdr:row>
                    <xdr:rowOff>45720</xdr:rowOff>
                  </from>
                  <to>
                    <xdr:col>9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3" r:id="rId79" name="Option Button 77">
              <controlPr defaultSize="0" autoFill="0" autoLine="0" autoPict="0">
                <anchor moveWithCells="1">
                  <from>
                    <xdr:col>11</xdr:col>
                    <xdr:colOff>91440</xdr:colOff>
                    <xdr:row>19</xdr:row>
                    <xdr:rowOff>45720</xdr:rowOff>
                  </from>
                  <to>
                    <xdr:col>11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4" r:id="rId80" name="Option Button 78">
              <controlPr defaultSize="0" autoFill="0" autoLine="0" autoPict="0">
                <anchor moveWithCells="1">
                  <from>
                    <xdr:col>13</xdr:col>
                    <xdr:colOff>91440</xdr:colOff>
                    <xdr:row>19</xdr:row>
                    <xdr:rowOff>45720</xdr:rowOff>
                  </from>
                  <to>
                    <xdr:col>13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5" r:id="rId81" name="Option Button 79">
              <controlPr defaultSize="0" autoFill="0" autoLine="0" autoPict="0">
                <anchor moveWithCells="1">
                  <from>
                    <xdr:col>15</xdr:col>
                    <xdr:colOff>91440</xdr:colOff>
                    <xdr:row>19</xdr:row>
                    <xdr:rowOff>45720</xdr:rowOff>
                  </from>
                  <to>
                    <xdr:col>15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6" r:id="rId82" name="Group Box 80">
              <controlPr defaultSize="0" print="0" autoFill="0" autoPict="0">
                <anchor moveWithCells="1">
                  <from>
                    <xdr:col>6</xdr:col>
                    <xdr:colOff>76200</xdr:colOff>
                    <xdr:row>20</xdr:row>
                    <xdr:rowOff>22860</xdr:rowOff>
                  </from>
                  <to>
                    <xdr:col>16</xdr:col>
                    <xdr:colOff>129540</xdr:colOff>
                    <xdr:row>20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7" r:id="rId83" name="Option Button 81">
              <controlPr defaultSize="0" autoFill="0" autoLine="0" autoPict="0">
                <anchor moveWithCells="1">
                  <from>
                    <xdr:col>7</xdr:col>
                    <xdr:colOff>91440</xdr:colOff>
                    <xdr:row>20</xdr:row>
                    <xdr:rowOff>53340</xdr:rowOff>
                  </from>
                  <to>
                    <xdr:col>7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8" r:id="rId84" name="Option Button 82">
              <controlPr defaultSize="0" autoFill="0" autoLine="0" autoPict="0">
                <anchor moveWithCells="1">
                  <from>
                    <xdr:col>9</xdr:col>
                    <xdr:colOff>91440</xdr:colOff>
                    <xdr:row>20</xdr:row>
                    <xdr:rowOff>53340</xdr:rowOff>
                  </from>
                  <to>
                    <xdr:col>9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9" r:id="rId85" name="Option Button 83">
              <controlPr defaultSize="0" autoFill="0" autoLine="0" autoPict="0">
                <anchor moveWithCells="1">
                  <from>
                    <xdr:col>11</xdr:col>
                    <xdr:colOff>91440</xdr:colOff>
                    <xdr:row>20</xdr:row>
                    <xdr:rowOff>53340</xdr:rowOff>
                  </from>
                  <to>
                    <xdr:col>11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0" r:id="rId86" name="Option Button 84">
              <controlPr defaultSize="0" autoFill="0" autoLine="0" autoPict="0">
                <anchor moveWithCells="1">
                  <from>
                    <xdr:col>13</xdr:col>
                    <xdr:colOff>91440</xdr:colOff>
                    <xdr:row>20</xdr:row>
                    <xdr:rowOff>53340</xdr:rowOff>
                  </from>
                  <to>
                    <xdr:col>13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1" r:id="rId87" name="Option Button 85">
              <controlPr defaultSize="0" autoFill="0" autoLine="0" autoPict="0">
                <anchor moveWithCells="1">
                  <from>
                    <xdr:col>15</xdr:col>
                    <xdr:colOff>91440</xdr:colOff>
                    <xdr:row>20</xdr:row>
                    <xdr:rowOff>53340</xdr:rowOff>
                  </from>
                  <to>
                    <xdr:col>15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2" r:id="rId88" name="Group Box 86">
              <controlPr defaultSize="0" print="0" autoFill="0" autoPict="0">
                <anchor moveWithCells="1">
                  <from>
                    <xdr:col>6</xdr:col>
                    <xdr:colOff>76200</xdr:colOff>
                    <xdr:row>21</xdr:row>
                    <xdr:rowOff>7620</xdr:rowOff>
                  </from>
                  <to>
                    <xdr:col>16</xdr:col>
                    <xdr:colOff>129540</xdr:colOff>
                    <xdr:row>21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3" r:id="rId89" name="Option Button 87">
              <controlPr defaultSize="0" autoFill="0" autoLine="0" autoPict="0">
                <anchor moveWithCells="1">
                  <from>
                    <xdr:col>7</xdr:col>
                    <xdr:colOff>91440</xdr:colOff>
                    <xdr:row>21</xdr:row>
                    <xdr:rowOff>45720</xdr:rowOff>
                  </from>
                  <to>
                    <xdr:col>7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4" r:id="rId90" name="Option Button 88">
              <controlPr defaultSize="0" autoFill="0" autoLine="0" autoPict="0">
                <anchor moveWithCells="1">
                  <from>
                    <xdr:col>9</xdr:col>
                    <xdr:colOff>91440</xdr:colOff>
                    <xdr:row>21</xdr:row>
                    <xdr:rowOff>45720</xdr:rowOff>
                  </from>
                  <to>
                    <xdr:col>9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5" r:id="rId91" name="Option Button 89">
              <controlPr defaultSize="0" autoFill="0" autoLine="0" autoPict="0">
                <anchor moveWithCells="1">
                  <from>
                    <xdr:col>11</xdr:col>
                    <xdr:colOff>91440</xdr:colOff>
                    <xdr:row>21</xdr:row>
                    <xdr:rowOff>45720</xdr:rowOff>
                  </from>
                  <to>
                    <xdr:col>11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6" r:id="rId92" name="Option Button 90">
              <controlPr defaultSize="0" autoFill="0" autoLine="0" autoPict="0">
                <anchor moveWithCells="1">
                  <from>
                    <xdr:col>13</xdr:col>
                    <xdr:colOff>91440</xdr:colOff>
                    <xdr:row>21</xdr:row>
                    <xdr:rowOff>45720</xdr:rowOff>
                  </from>
                  <to>
                    <xdr:col>13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7" r:id="rId93" name="Option Button 91">
              <controlPr defaultSize="0" autoFill="0" autoLine="0" autoPict="0">
                <anchor moveWithCells="1">
                  <from>
                    <xdr:col>15</xdr:col>
                    <xdr:colOff>91440</xdr:colOff>
                    <xdr:row>21</xdr:row>
                    <xdr:rowOff>45720</xdr:rowOff>
                  </from>
                  <to>
                    <xdr:col>15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8" r:id="rId94" name="Group Box 92">
              <controlPr defaultSize="0" print="0" autoFill="0" autoPict="0">
                <anchor moveWithCells="1">
                  <from>
                    <xdr:col>6</xdr:col>
                    <xdr:colOff>76200</xdr:colOff>
                    <xdr:row>22</xdr:row>
                    <xdr:rowOff>7620</xdr:rowOff>
                  </from>
                  <to>
                    <xdr:col>16</xdr:col>
                    <xdr:colOff>129540</xdr:colOff>
                    <xdr:row>22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9" r:id="rId95" name="Option Button 93">
              <controlPr defaultSize="0" autoFill="0" autoLine="0" autoPict="0">
                <anchor moveWithCells="1">
                  <from>
                    <xdr:col>7</xdr:col>
                    <xdr:colOff>91440</xdr:colOff>
                    <xdr:row>22</xdr:row>
                    <xdr:rowOff>45720</xdr:rowOff>
                  </from>
                  <to>
                    <xdr:col>7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0" r:id="rId96" name="Option Button 94">
              <controlPr defaultSize="0" autoFill="0" autoLine="0" autoPict="0">
                <anchor moveWithCells="1">
                  <from>
                    <xdr:col>9</xdr:col>
                    <xdr:colOff>91440</xdr:colOff>
                    <xdr:row>22</xdr:row>
                    <xdr:rowOff>45720</xdr:rowOff>
                  </from>
                  <to>
                    <xdr:col>9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1" r:id="rId97" name="Option Button 95">
              <controlPr defaultSize="0" autoFill="0" autoLine="0" autoPict="0">
                <anchor moveWithCells="1">
                  <from>
                    <xdr:col>11</xdr:col>
                    <xdr:colOff>91440</xdr:colOff>
                    <xdr:row>22</xdr:row>
                    <xdr:rowOff>45720</xdr:rowOff>
                  </from>
                  <to>
                    <xdr:col>11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2" r:id="rId98" name="Option Button 96">
              <controlPr defaultSize="0" autoFill="0" autoLine="0" autoPict="0">
                <anchor moveWithCells="1">
                  <from>
                    <xdr:col>13</xdr:col>
                    <xdr:colOff>91440</xdr:colOff>
                    <xdr:row>22</xdr:row>
                    <xdr:rowOff>45720</xdr:rowOff>
                  </from>
                  <to>
                    <xdr:col>13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3" r:id="rId99" name="Option Button 97">
              <controlPr defaultSize="0" autoFill="0" autoLine="0" autoPict="0">
                <anchor moveWithCells="1">
                  <from>
                    <xdr:col>15</xdr:col>
                    <xdr:colOff>91440</xdr:colOff>
                    <xdr:row>22</xdr:row>
                    <xdr:rowOff>45720</xdr:rowOff>
                  </from>
                  <to>
                    <xdr:col>15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4" r:id="rId100" name="Group Box 98">
              <controlPr defaultSize="0" print="0" autoFill="0" autoPict="0">
                <anchor moveWithCells="1">
                  <from>
                    <xdr:col>6</xdr:col>
                    <xdr:colOff>76200</xdr:colOff>
                    <xdr:row>29</xdr:row>
                    <xdr:rowOff>7620</xdr:rowOff>
                  </from>
                  <to>
                    <xdr:col>16</xdr:col>
                    <xdr:colOff>129540</xdr:colOff>
                    <xdr:row>29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5" r:id="rId101" name="Option Button 99">
              <controlPr defaultSize="0" autoFill="0" autoLine="0" autoPict="0">
                <anchor moveWithCells="1">
                  <from>
                    <xdr:col>7</xdr:col>
                    <xdr:colOff>91440</xdr:colOff>
                    <xdr:row>29</xdr:row>
                    <xdr:rowOff>45720</xdr:rowOff>
                  </from>
                  <to>
                    <xdr:col>7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6" r:id="rId102" name="Option Button 100">
              <controlPr defaultSize="0" autoFill="0" autoLine="0" autoPict="0">
                <anchor moveWithCells="1">
                  <from>
                    <xdr:col>9</xdr:col>
                    <xdr:colOff>91440</xdr:colOff>
                    <xdr:row>29</xdr:row>
                    <xdr:rowOff>45720</xdr:rowOff>
                  </from>
                  <to>
                    <xdr:col>9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7" r:id="rId103" name="Option Button 101">
              <controlPr defaultSize="0" autoFill="0" autoLine="0" autoPict="0">
                <anchor moveWithCells="1">
                  <from>
                    <xdr:col>11</xdr:col>
                    <xdr:colOff>91440</xdr:colOff>
                    <xdr:row>29</xdr:row>
                    <xdr:rowOff>45720</xdr:rowOff>
                  </from>
                  <to>
                    <xdr:col>11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8" r:id="rId104" name="Option Button 102">
              <controlPr defaultSize="0" autoFill="0" autoLine="0" autoPict="0">
                <anchor moveWithCells="1">
                  <from>
                    <xdr:col>13</xdr:col>
                    <xdr:colOff>91440</xdr:colOff>
                    <xdr:row>29</xdr:row>
                    <xdr:rowOff>45720</xdr:rowOff>
                  </from>
                  <to>
                    <xdr:col>13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9" r:id="rId105" name="Option Button 103">
              <controlPr defaultSize="0" autoFill="0" autoLine="0" autoPict="0">
                <anchor moveWithCells="1">
                  <from>
                    <xdr:col>15</xdr:col>
                    <xdr:colOff>91440</xdr:colOff>
                    <xdr:row>29</xdr:row>
                    <xdr:rowOff>45720</xdr:rowOff>
                  </from>
                  <to>
                    <xdr:col>15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0" r:id="rId106" name="Group Box 104">
              <controlPr defaultSize="0" print="0" autoFill="0" autoPict="0">
                <anchor moveWithCells="1">
                  <from>
                    <xdr:col>6</xdr:col>
                    <xdr:colOff>76200</xdr:colOff>
                    <xdr:row>30</xdr:row>
                    <xdr:rowOff>7620</xdr:rowOff>
                  </from>
                  <to>
                    <xdr:col>16</xdr:col>
                    <xdr:colOff>129540</xdr:colOff>
                    <xdr:row>30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1" r:id="rId107" name="Option Button 105">
              <controlPr defaultSize="0" autoFill="0" autoLine="0" autoPict="0">
                <anchor moveWithCells="1">
                  <from>
                    <xdr:col>7</xdr:col>
                    <xdr:colOff>91440</xdr:colOff>
                    <xdr:row>30</xdr:row>
                    <xdr:rowOff>38100</xdr:rowOff>
                  </from>
                  <to>
                    <xdr:col>7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2" r:id="rId108" name="Option Button 106">
              <controlPr defaultSize="0" autoFill="0" autoLine="0" autoPict="0">
                <anchor moveWithCells="1">
                  <from>
                    <xdr:col>9</xdr:col>
                    <xdr:colOff>91440</xdr:colOff>
                    <xdr:row>30</xdr:row>
                    <xdr:rowOff>38100</xdr:rowOff>
                  </from>
                  <to>
                    <xdr:col>9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3" r:id="rId109" name="Option Button 107">
              <controlPr defaultSize="0" autoFill="0" autoLine="0" autoPict="0">
                <anchor moveWithCells="1">
                  <from>
                    <xdr:col>11</xdr:col>
                    <xdr:colOff>91440</xdr:colOff>
                    <xdr:row>30</xdr:row>
                    <xdr:rowOff>38100</xdr:rowOff>
                  </from>
                  <to>
                    <xdr:col>11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4" r:id="rId110" name="Option Button 108">
              <controlPr defaultSize="0" autoFill="0" autoLine="0" autoPict="0">
                <anchor moveWithCells="1">
                  <from>
                    <xdr:col>13</xdr:col>
                    <xdr:colOff>91440</xdr:colOff>
                    <xdr:row>30</xdr:row>
                    <xdr:rowOff>38100</xdr:rowOff>
                  </from>
                  <to>
                    <xdr:col>13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5" r:id="rId111" name="Option Button 109">
              <controlPr defaultSize="0" autoFill="0" autoLine="0" autoPict="0">
                <anchor moveWithCells="1">
                  <from>
                    <xdr:col>15</xdr:col>
                    <xdr:colOff>91440</xdr:colOff>
                    <xdr:row>30</xdr:row>
                    <xdr:rowOff>38100</xdr:rowOff>
                  </from>
                  <to>
                    <xdr:col>15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6" r:id="rId112" name="Group Box 110">
              <controlPr defaultSize="0" print="0" autoFill="0" autoPict="0">
                <anchor moveWithCells="1">
                  <from>
                    <xdr:col>6</xdr:col>
                    <xdr:colOff>76200</xdr:colOff>
                    <xdr:row>31</xdr:row>
                    <xdr:rowOff>7620</xdr:rowOff>
                  </from>
                  <to>
                    <xdr:col>16</xdr:col>
                    <xdr:colOff>129540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7" r:id="rId113" name="Option Button 111">
              <controlPr defaultSize="0" autoFill="0" autoLine="0" autoPict="0">
                <anchor moveWithCells="1">
                  <from>
                    <xdr:col>7</xdr:col>
                    <xdr:colOff>91440</xdr:colOff>
                    <xdr:row>31</xdr:row>
                    <xdr:rowOff>45720</xdr:rowOff>
                  </from>
                  <to>
                    <xdr:col>7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8" r:id="rId114" name="Option Button 112">
              <controlPr defaultSize="0" autoFill="0" autoLine="0" autoPict="0">
                <anchor moveWithCells="1">
                  <from>
                    <xdr:col>9</xdr:col>
                    <xdr:colOff>91440</xdr:colOff>
                    <xdr:row>31</xdr:row>
                    <xdr:rowOff>45720</xdr:rowOff>
                  </from>
                  <to>
                    <xdr:col>9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9" r:id="rId115" name="Option Button 113">
              <controlPr defaultSize="0" autoFill="0" autoLine="0" autoPict="0">
                <anchor moveWithCells="1">
                  <from>
                    <xdr:col>11</xdr:col>
                    <xdr:colOff>91440</xdr:colOff>
                    <xdr:row>31</xdr:row>
                    <xdr:rowOff>45720</xdr:rowOff>
                  </from>
                  <to>
                    <xdr:col>11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0" r:id="rId116" name="Option Button 114">
              <controlPr defaultSize="0" autoFill="0" autoLine="0" autoPict="0">
                <anchor moveWithCells="1">
                  <from>
                    <xdr:col>13</xdr:col>
                    <xdr:colOff>91440</xdr:colOff>
                    <xdr:row>31</xdr:row>
                    <xdr:rowOff>45720</xdr:rowOff>
                  </from>
                  <to>
                    <xdr:col>13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1" r:id="rId117" name="Option Button 115">
              <controlPr defaultSize="0" autoFill="0" autoLine="0" autoPict="0">
                <anchor moveWithCells="1">
                  <from>
                    <xdr:col>15</xdr:col>
                    <xdr:colOff>91440</xdr:colOff>
                    <xdr:row>31</xdr:row>
                    <xdr:rowOff>45720</xdr:rowOff>
                  </from>
                  <to>
                    <xdr:col>15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2" r:id="rId118" name="Group Box 116">
              <controlPr defaultSize="0" print="0" autoFill="0" autoPict="0">
                <anchor moveWithCells="1">
                  <from>
                    <xdr:col>6</xdr:col>
                    <xdr:colOff>76200</xdr:colOff>
                    <xdr:row>33</xdr:row>
                    <xdr:rowOff>22860</xdr:rowOff>
                  </from>
                  <to>
                    <xdr:col>16</xdr:col>
                    <xdr:colOff>129540</xdr:colOff>
                    <xdr:row>33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3" r:id="rId119" name="Option Button 117">
              <controlPr defaultSize="0" autoFill="0" autoLine="0" autoPict="0">
                <anchor moveWithCells="1">
                  <from>
                    <xdr:col>7</xdr:col>
                    <xdr:colOff>91440</xdr:colOff>
                    <xdr:row>33</xdr:row>
                    <xdr:rowOff>53340</xdr:rowOff>
                  </from>
                  <to>
                    <xdr:col>7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4" r:id="rId120" name="Option Button 118">
              <controlPr defaultSize="0" autoFill="0" autoLine="0" autoPict="0">
                <anchor moveWithCells="1">
                  <from>
                    <xdr:col>9</xdr:col>
                    <xdr:colOff>91440</xdr:colOff>
                    <xdr:row>33</xdr:row>
                    <xdr:rowOff>53340</xdr:rowOff>
                  </from>
                  <to>
                    <xdr:col>9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5" r:id="rId121" name="Option Button 119">
              <controlPr defaultSize="0" autoFill="0" autoLine="0" autoPict="0">
                <anchor moveWithCells="1">
                  <from>
                    <xdr:col>11</xdr:col>
                    <xdr:colOff>91440</xdr:colOff>
                    <xdr:row>33</xdr:row>
                    <xdr:rowOff>53340</xdr:rowOff>
                  </from>
                  <to>
                    <xdr:col>11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6" r:id="rId122" name="Option Button 120">
              <controlPr defaultSize="0" autoFill="0" autoLine="0" autoPict="0">
                <anchor moveWithCells="1">
                  <from>
                    <xdr:col>13</xdr:col>
                    <xdr:colOff>91440</xdr:colOff>
                    <xdr:row>33</xdr:row>
                    <xdr:rowOff>53340</xdr:rowOff>
                  </from>
                  <to>
                    <xdr:col>13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7" r:id="rId123" name="Option Button 121">
              <controlPr defaultSize="0" autoFill="0" autoLine="0" autoPict="0">
                <anchor moveWithCells="1">
                  <from>
                    <xdr:col>15</xdr:col>
                    <xdr:colOff>91440</xdr:colOff>
                    <xdr:row>33</xdr:row>
                    <xdr:rowOff>53340</xdr:rowOff>
                  </from>
                  <to>
                    <xdr:col>15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8" r:id="rId124" name="Group Box 122">
              <controlPr defaultSize="0" print="0" autoFill="0" autoPict="0">
                <anchor moveWithCells="1">
                  <from>
                    <xdr:col>6</xdr:col>
                    <xdr:colOff>76200</xdr:colOff>
                    <xdr:row>34</xdr:row>
                    <xdr:rowOff>22860</xdr:rowOff>
                  </from>
                  <to>
                    <xdr:col>16</xdr:col>
                    <xdr:colOff>129540</xdr:colOff>
                    <xdr:row>34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9" r:id="rId125" name="Option Button 123">
              <controlPr defaultSize="0" autoFill="0" autoLine="0" autoPict="0">
                <anchor moveWithCells="1">
                  <from>
                    <xdr:col>7</xdr:col>
                    <xdr:colOff>91440</xdr:colOff>
                    <xdr:row>34</xdr:row>
                    <xdr:rowOff>45720</xdr:rowOff>
                  </from>
                  <to>
                    <xdr:col>7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0" r:id="rId126" name="Option Button 124">
              <controlPr defaultSize="0" autoFill="0" autoLine="0" autoPict="0">
                <anchor moveWithCells="1">
                  <from>
                    <xdr:col>9</xdr:col>
                    <xdr:colOff>91440</xdr:colOff>
                    <xdr:row>34</xdr:row>
                    <xdr:rowOff>45720</xdr:rowOff>
                  </from>
                  <to>
                    <xdr:col>9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1" r:id="rId127" name="Option Button 125">
              <controlPr defaultSize="0" autoFill="0" autoLine="0" autoPict="0">
                <anchor moveWithCells="1">
                  <from>
                    <xdr:col>11</xdr:col>
                    <xdr:colOff>91440</xdr:colOff>
                    <xdr:row>34</xdr:row>
                    <xdr:rowOff>45720</xdr:rowOff>
                  </from>
                  <to>
                    <xdr:col>11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2" r:id="rId128" name="Option Button 126">
              <controlPr defaultSize="0" autoFill="0" autoLine="0" autoPict="0">
                <anchor moveWithCells="1">
                  <from>
                    <xdr:col>13</xdr:col>
                    <xdr:colOff>91440</xdr:colOff>
                    <xdr:row>34</xdr:row>
                    <xdr:rowOff>45720</xdr:rowOff>
                  </from>
                  <to>
                    <xdr:col>13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3" r:id="rId129" name="Option Button 127">
              <controlPr defaultSize="0" autoFill="0" autoLine="0" autoPict="0">
                <anchor moveWithCells="1">
                  <from>
                    <xdr:col>15</xdr:col>
                    <xdr:colOff>91440</xdr:colOff>
                    <xdr:row>34</xdr:row>
                    <xdr:rowOff>45720</xdr:rowOff>
                  </from>
                  <to>
                    <xdr:col>15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4" r:id="rId130" name="Group Box 128">
              <controlPr defaultSize="0" print="0" autoFill="0" autoPict="0">
                <anchor moveWithCells="1">
                  <from>
                    <xdr:col>6</xdr:col>
                    <xdr:colOff>76200</xdr:colOff>
                    <xdr:row>35</xdr:row>
                    <xdr:rowOff>22860</xdr:rowOff>
                  </from>
                  <to>
                    <xdr:col>16</xdr:col>
                    <xdr:colOff>129540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5" r:id="rId131" name="Option Button 129">
              <controlPr defaultSize="0" autoFill="0" autoLine="0" autoPict="0">
                <anchor moveWithCells="1">
                  <from>
                    <xdr:col>7</xdr:col>
                    <xdr:colOff>91440</xdr:colOff>
                    <xdr:row>35</xdr:row>
                    <xdr:rowOff>45720</xdr:rowOff>
                  </from>
                  <to>
                    <xdr:col>7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6" r:id="rId132" name="Option Button 130">
              <controlPr defaultSize="0" autoFill="0" autoLine="0" autoPict="0">
                <anchor moveWithCells="1">
                  <from>
                    <xdr:col>9</xdr:col>
                    <xdr:colOff>91440</xdr:colOff>
                    <xdr:row>35</xdr:row>
                    <xdr:rowOff>45720</xdr:rowOff>
                  </from>
                  <to>
                    <xdr:col>9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7" r:id="rId133" name="Option Button 131">
              <controlPr defaultSize="0" autoFill="0" autoLine="0" autoPict="0">
                <anchor moveWithCells="1">
                  <from>
                    <xdr:col>11</xdr:col>
                    <xdr:colOff>91440</xdr:colOff>
                    <xdr:row>35</xdr:row>
                    <xdr:rowOff>45720</xdr:rowOff>
                  </from>
                  <to>
                    <xdr:col>11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8" r:id="rId134" name="Option Button 132">
              <controlPr defaultSize="0" autoFill="0" autoLine="0" autoPict="0">
                <anchor moveWithCells="1">
                  <from>
                    <xdr:col>13</xdr:col>
                    <xdr:colOff>91440</xdr:colOff>
                    <xdr:row>35</xdr:row>
                    <xdr:rowOff>45720</xdr:rowOff>
                  </from>
                  <to>
                    <xdr:col>13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9" r:id="rId135" name="Option Button 133">
              <controlPr defaultSize="0" autoFill="0" autoLine="0" autoPict="0">
                <anchor moveWithCells="1">
                  <from>
                    <xdr:col>15</xdr:col>
                    <xdr:colOff>91440</xdr:colOff>
                    <xdr:row>35</xdr:row>
                    <xdr:rowOff>45720</xdr:rowOff>
                  </from>
                  <to>
                    <xdr:col>15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0" r:id="rId136" name="Group Box 134">
              <controlPr defaultSize="0" print="0" autoFill="0" autoPict="0">
                <anchor moveWithCells="1">
                  <from>
                    <xdr:col>6</xdr:col>
                    <xdr:colOff>76200</xdr:colOff>
                    <xdr:row>36</xdr:row>
                    <xdr:rowOff>22860</xdr:rowOff>
                  </from>
                  <to>
                    <xdr:col>16</xdr:col>
                    <xdr:colOff>129540</xdr:colOff>
                    <xdr:row>36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1" r:id="rId137" name="Option Button 135">
              <controlPr defaultSize="0" autoFill="0" autoLine="0" autoPict="0">
                <anchor moveWithCells="1">
                  <from>
                    <xdr:col>7</xdr:col>
                    <xdr:colOff>91440</xdr:colOff>
                    <xdr:row>36</xdr:row>
                    <xdr:rowOff>45720</xdr:rowOff>
                  </from>
                  <to>
                    <xdr:col>7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2" r:id="rId138" name="Option Button 136">
              <controlPr defaultSize="0" autoFill="0" autoLine="0" autoPict="0">
                <anchor moveWithCells="1">
                  <from>
                    <xdr:col>9</xdr:col>
                    <xdr:colOff>91440</xdr:colOff>
                    <xdr:row>36</xdr:row>
                    <xdr:rowOff>45720</xdr:rowOff>
                  </from>
                  <to>
                    <xdr:col>9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3" r:id="rId139" name="Option Button 137">
              <controlPr defaultSize="0" autoFill="0" autoLine="0" autoPict="0">
                <anchor moveWithCells="1">
                  <from>
                    <xdr:col>11</xdr:col>
                    <xdr:colOff>91440</xdr:colOff>
                    <xdr:row>36</xdr:row>
                    <xdr:rowOff>45720</xdr:rowOff>
                  </from>
                  <to>
                    <xdr:col>11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4" r:id="rId140" name="Option Button 138">
              <controlPr defaultSize="0" autoFill="0" autoLine="0" autoPict="0">
                <anchor moveWithCells="1">
                  <from>
                    <xdr:col>13</xdr:col>
                    <xdr:colOff>91440</xdr:colOff>
                    <xdr:row>36</xdr:row>
                    <xdr:rowOff>45720</xdr:rowOff>
                  </from>
                  <to>
                    <xdr:col>13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5" r:id="rId141" name="Option Button 139">
              <controlPr defaultSize="0" autoFill="0" autoLine="0" autoPict="0">
                <anchor moveWithCells="1">
                  <from>
                    <xdr:col>15</xdr:col>
                    <xdr:colOff>91440</xdr:colOff>
                    <xdr:row>36</xdr:row>
                    <xdr:rowOff>45720</xdr:rowOff>
                  </from>
                  <to>
                    <xdr:col>15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6" r:id="rId142" name="Group Box 140">
              <controlPr defaultSize="0" print="0" autoFill="0" autoPict="0">
                <anchor moveWithCells="1">
                  <from>
                    <xdr:col>6</xdr:col>
                    <xdr:colOff>76200</xdr:colOff>
                    <xdr:row>37</xdr:row>
                    <xdr:rowOff>22860</xdr:rowOff>
                  </from>
                  <to>
                    <xdr:col>16</xdr:col>
                    <xdr:colOff>129540</xdr:colOff>
                    <xdr:row>37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7" r:id="rId143" name="Option Button 141">
              <controlPr defaultSize="0" autoFill="0" autoLine="0" autoPict="0">
                <anchor moveWithCells="1">
                  <from>
                    <xdr:col>7</xdr:col>
                    <xdr:colOff>91440</xdr:colOff>
                    <xdr:row>37</xdr:row>
                    <xdr:rowOff>53340</xdr:rowOff>
                  </from>
                  <to>
                    <xdr:col>7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8" r:id="rId144" name="Option Button 142">
              <controlPr defaultSize="0" autoFill="0" autoLine="0" autoPict="0">
                <anchor moveWithCells="1">
                  <from>
                    <xdr:col>9</xdr:col>
                    <xdr:colOff>91440</xdr:colOff>
                    <xdr:row>37</xdr:row>
                    <xdr:rowOff>53340</xdr:rowOff>
                  </from>
                  <to>
                    <xdr:col>9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9" r:id="rId145" name="Option Button 143">
              <controlPr defaultSize="0" autoFill="0" autoLine="0" autoPict="0">
                <anchor moveWithCells="1">
                  <from>
                    <xdr:col>11</xdr:col>
                    <xdr:colOff>91440</xdr:colOff>
                    <xdr:row>37</xdr:row>
                    <xdr:rowOff>53340</xdr:rowOff>
                  </from>
                  <to>
                    <xdr:col>11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0" r:id="rId146" name="Option Button 144">
              <controlPr defaultSize="0" autoFill="0" autoLine="0" autoPict="0">
                <anchor moveWithCells="1">
                  <from>
                    <xdr:col>13</xdr:col>
                    <xdr:colOff>91440</xdr:colOff>
                    <xdr:row>37</xdr:row>
                    <xdr:rowOff>53340</xdr:rowOff>
                  </from>
                  <to>
                    <xdr:col>13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1" r:id="rId147" name="Option Button 145">
              <controlPr defaultSize="0" autoFill="0" autoLine="0" autoPict="0">
                <anchor moveWithCells="1">
                  <from>
                    <xdr:col>15</xdr:col>
                    <xdr:colOff>91440</xdr:colOff>
                    <xdr:row>37</xdr:row>
                    <xdr:rowOff>53340</xdr:rowOff>
                  </from>
                  <to>
                    <xdr:col>15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2" r:id="rId148" name="Group Box 146">
              <controlPr defaultSize="0" print="0" autoFill="0" autoPict="0">
                <anchor moveWithCells="1">
                  <from>
                    <xdr:col>6</xdr:col>
                    <xdr:colOff>76200</xdr:colOff>
                    <xdr:row>39</xdr:row>
                    <xdr:rowOff>30480</xdr:rowOff>
                  </from>
                  <to>
                    <xdr:col>16</xdr:col>
                    <xdr:colOff>129540</xdr:colOff>
                    <xdr:row>39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3" r:id="rId149" name="Option Button 147">
              <controlPr defaultSize="0" autoFill="0" autoLine="0" autoPict="0">
                <anchor moveWithCells="1">
                  <from>
                    <xdr:col>7</xdr:col>
                    <xdr:colOff>91440</xdr:colOff>
                    <xdr:row>39</xdr:row>
                    <xdr:rowOff>60960</xdr:rowOff>
                  </from>
                  <to>
                    <xdr:col>7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4" r:id="rId150" name="Option Button 148">
              <controlPr defaultSize="0" autoFill="0" autoLine="0" autoPict="0">
                <anchor moveWithCells="1">
                  <from>
                    <xdr:col>9</xdr:col>
                    <xdr:colOff>91440</xdr:colOff>
                    <xdr:row>39</xdr:row>
                    <xdr:rowOff>60960</xdr:rowOff>
                  </from>
                  <to>
                    <xdr:col>9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5" r:id="rId151" name="Option Button 149">
              <controlPr defaultSize="0" autoFill="0" autoLine="0" autoPict="0">
                <anchor moveWithCells="1">
                  <from>
                    <xdr:col>11</xdr:col>
                    <xdr:colOff>91440</xdr:colOff>
                    <xdr:row>39</xdr:row>
                    <xdr:rowOff>60960</xdr:rowOff>
                  </from>
                  <to>
                    <xdr:col>11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6" r:id="rId152" name="Option Button 150">
              <controlPr defaultSize="0" autoFill="0" autoLine="0" autoPict="0">
                <anchor moveWithCells="1">
                  <from>
                    <xdr:col>13</xdr:col>
                    <xdr:colOff>91440</xdr:colOff>
                    <xdr:row>39</xdr:row>
                    <xdr:rowOff>60960</xdr:rowOff>
                  </from>
                  <to>
                    <xdr:col>13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7" r:id="rId153" name="Option Button 151">
              <controlPr defaultSize="0" autoFill="0" autoLine="0" autoPict="0">
                <anchor moveWithCells="1">
                  <from>
                    <xdr:col>15</xdr:col>
                    <xdr:colOff>91440</xdr:colOff>
                    <xdr:row>39</xdr:row>
                    <xdr:rowOff>60960</xdr:rowOff>
                  </from>
                  <to>
                    <xdr:col>15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8" r:id="rId154" name="Group Box 152">
              <controlPr defaultSize="0" print="0" autoFill="0" autoPict="0">
                <anchor moveWithCells="1">
                  <from>
                    <xdr:col>6</xdr:col>
                    <xdr:colOff>76200</xdr:colOff>
                    <xdr:row>41</xdr:row>
                    <xdr:rowOff>7620</xdr:rowOff>
                  </from>
                  <to>
                    <xdr:col>16</xdr:col>
                    <xdr:colOff>129540</xdr:colOff>
                    <xdr:row>41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9" r:id="rId155" name="Option Button 153">
              <controlPr defaultSize="0" autoFill="0" autoLine="0" autoPict="0">
                <anchor moveWithCells="1">
                  <from>
                    <xdr:col>7</xdr:col>
                    <xdr:colOff>91440</xdr:colOff>
                    <xdr:row>41</xdr:row>
                    <xdr:rowOff>45720</xdr:rowOff>
                  </from>
                  <to>
                    <xdr:col>7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0" r:id="rId156" name="Option Button 154">
              <controlPr defaultSize="0" autoFill="0" autoLine="0" autoPict="0">
                <anchor moveWithCells="1">
                  <from>
                    <xdr:col>9</xdr:col>
                    <xdr:colOff>91440</xdr:colOff>
                    <xdr:row>41</xdr:row>
                    <xdr:rowOff>45720</xdr:rowOff>
                  </from>
                  <to>
                    <xdr:col>9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1" r:id="rId157" name="Option Button 155">
              <controlPr defaultSize="0" autoFill="0" autoLine="0" autoPict="0">
                <anchor moveWithCells="1">
                  <from>
                    <xdr:col>11</xdr:col>
                    <xdr:colOff>91440</xdr:colOff>
                    <xdr:row>41</xdr:row>
                    <xdr:rowOff>45720</xdr:rowOff>
                  </from>
                  <to>
                    <xdr:col>11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2" r:id="rId158" name="Option Button 156">
              <controlPr defaultSize="0" autoFill="0" autoLine="0" autoPict="0">
                <anchor moveWithCells="1">
                  <from>
                    <xdr:col>13</xdr:col>
                    <xdr:colOff>91440</xdr:colOff>
                    <xdr:row>41</xdr:row>
                    <xdr:rowOff>45720</xdr:rowOff>
                  </from>
                  <to>
                    <xdr:col>13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3" r:id="rId159" name="Option Button 157">
              <controlPr defaultSize="0" autoFill="0" autoLine="0" autoPict="0">
                <anchor moveWithCells="1">
                  <from>
                    <xdr:col>15</xdr:col>
                    <xdr:colOff>91440</xdr:colOff>
                    <xdr:row>41</xdr:row>
                    <xdr:rowOff>45720</xdr:rowOff>
                  </from>
                  <to>
                    <xdr:col>15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4" r:id="rId160" name="Group Box 158">
              <controlPr defaultSize="0" print="0" autoFill="0" autoPict="0">
                <anchor moveWithCells="1">
                  <from>
                    <xdr:col>6</xdr:col>
                    <xdr:colOff>76200</xdr:colOff>
                    <xdr:row>42</xdr:row>
                    <xdr:rowOff>7620</xdr:rowOff>
                  </from>
                  <to>
                    <xdr:col>16</xdr:col>
                    <xdr:colOff>129540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5" r:id="rId161" name="Option Button 159">
              <controlPr defaultSize="0" autoFill="0" autoLine="0" autoPict="0">
                <anchor moveWithCells="1">
                  <from>
                    <xdr:col>7</xdr:col>
                    <xdr:colOff>91440</xdr:colOff>
                    <xdr:row>42</xdr:row>
                    <xdr:rowOff>45720</xdr:rowOff>
                  </from>
                  <to>
                    <xdr:col>7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6" r:id="rId162" name="Option Button 160">
              <controlPr defaultSize="0" autoFill="0" autoLine="0" autoPict="0">
                <anchor moveWithCells="1">
                  <from>
                    <xdr:col>9</xdr:col>
                    <xdr:colOff>91440</xdr:colOff>
                    <xdr:row>42</xdr:row>
                    <xdr:rowOff>45720</xdr:rowOff>
                  </from>
                  <to>
                    <xdr:col>9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7" r:id="rId163" name="Option Button 161">
              <controlPr defaultSize="0" autoFill="0" autoLine="0" autoPict="0">
                <anchor moveWithCells="1">
                  <from>
                    <xdr:col>11</xdr:col>
                    <xdr:colOff>91440</xdr:colOff>
                    <xdr:row>42</xdr:row>
                    <xdr:rowOff>45720</xdr:rowOff>
                  </from>
                  <to>
                    <xdr:col>11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8" r:id="rId164" name="Option Button 162">
              <controlPr defaultSize="0" autoFill="0" autoLine="0" autoPict="0">
                <anchor moveWithCells="1">
                  <from>
                    <xdr:col>13</xdr:col>
                    <xdr:colOff>91440</xdr:colOff>
                    <xdr:row>42</xdr:row>
                    <xdr:rowOff>45720</xdr:rowOff>
                  </from>
                  <to>
                    <xdr:col>13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9" r:id="rId165" name="Option Button 163">
              <controlPr defaultSize="0" autoFill="0" autoLine="0" autoPict="0">
                <anchor moveWithCells="1">
                  <from>
                    <xdr:col>15</xdr:col>
                    <xdr:colOff>91440</xdr:colOff>
                    <xdr:row>42</xdr:row>
                    <xdr:rowOff>45720</xdr:rowOff>
                  </from>
                  <to>
                    <xdr:col>15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0" r:id="rId166" name="Group Box 164">
              <controlPr defaultSize="0" print="0" autoFill="0" autoPict="0">
                <anchor moveWithCells="1">
                  <from>
                    <xdr:col>6</xdr:col>
                    <xdr:colOff>76200</xdr:colOff>
                    <xdr:row>43</xdr:row>
                    <xdr:rowOff>0</xdr:rowOff>
                  </from>
                  <to>
                    <xdr:col>16</xdr:col>
                    <xdr:colOff>129540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1" r:id="rId167" name="Option Button 165">
              <controlPr defaultSize="0" autoFill="0" autoLine="0" autoPict="0">
                <anchor moveWithCells="1">
                  <from>
                    <xdr:col>7</xdr:col>
                    <xdr:colOff>91440</xdr:colOff>
                    <xdr:row>43</xdr:row>
                    <xdr:rowOff>30480</xdr:rowOff>
                  </from>
                  <to>
                    <xdr:col>7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2" r:id="rId168" name="Option Button 166">
              <controlPr defaultSize="0" autoFill="0" autoLine="0" autoPict="0">
                <anchor moveWithCells="1">
                  <from>
                    <xdr:col>9</xdr:col>
                    <xdr:colOff>91440</xdr:colOff>
                    <xdr:row>43</xdr:row>
                    <xdr:rowOff>30480</xdr:rowOff>
                  </from>
                  <to>
                    <xdr:col>9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3" r:id="rId169" name="Option Button 167">
              <controlPr defaultSize="0" autoFill="0" autoLine="0" autoPict="0">
                <anchor moveWithCells="1">
                  <from>
                    <xdr:col>11</xdr:col>
                    <xdr:colOff>91440</xdr:colOff>
                    <xdr:row>43</xdr:row>
                    <xdr:rowOff>30480</xdr:rowOff>
                  </from>
                  <to>
                    <xdr:col>11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4" r:id="rId170" name="Option Button 168">
              <controlPr defaultSize="0" autoFill="0" autoLine="0" autoPict="0">
                <anchor moveWithCells="1">
                  <from>
                    <xdr:col>13</xdr:col>
                    <xdr:colOff>91440</xdr:colOff>
                    <xdr:row>43</xdr:row>
                    <xdr:rowOff>30480</xdr:rowOff>
                  </from>
                  <to>
                    <xdr:col>13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5" r:id="rId171" name="Option Button 169">
              <controlPr defaultSize="0" autoFill="0" autoLine="0" autoPict="0">
                <anchor moveWithCells="1">
                  <from>
                    <xdr:col>15</xdr:col>
                    <xdr:colOff>91440</xdr:colOff>
                    <xdr:row>43</xdr:row>
                    <xdr:rowOff>30480</xdr:rowOff>
                  </from>
                  <to>
                    <xdr:col>15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6" r:id="rId172" name="Group Box 170">
              <controlPr defaultSize="0" print="0" autoFill="0" autoPict="0">
                <anchor moveWithCells="1">
                  <from>
                    <xdr:col>6</xdr:col>
                    <xdr:colOff>76200</xdr:colOff>
                    <xdr:row>44</xdr:row>
                    <xdr:rowOff>7620</xdr:rowOff>
                  </from>
                  <to>
                    <xdr:col>16</xdr:col>
                    <xdr:colOff>129540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7" r:id="rId173" name="Option Button 171">
              <controlPr defaultSize="0" autoFill="0" autoLine="0" autoPict="0">
                <anchor moveWithCells="1">
                  <from>
                    <xdr:col>7</xdr:col>
                    <xdr:colOff>91440</xdr:colOff>
                    <xdr:row>44</xdr:row>
                    <xdr:rowOff>45720</xdr:rowOff>
                  </from>
                  <to>
                    <xdr:col>7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8" r:id="rId174" name="Option Button 172">
              <controlPr defaultSize="0" autoFill="0" autoLine="0" autoPict="0">
                <anchor moveWithCells="1">
                  <from>
                    <xdr:col>9</xdr:col>
                    <xdr:colOff>91440</xdr:colOff>
                    <xdr:row>44</xdr:row>
                    <xdr:rowOff>45720</xdr:rowOff>
                  </from>
                  <to>
                    <xdr:col>9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9" r:id="rId175" name="Option Button 173">
              <controlPr defaultSize="0" autoFill="0" autoLine="0" autoPict="0">
                <anchor moveWithCells="1">
                  <from>
                    <xdr:col>11</xdr:col>
                    <xdr:colOff>91440</xdr:colOff>
                    <xdr:row>44</xdr:row>
                    <xdr:rowOff>45720</xdr:rowOff>
                  </from>
                  <to>
                    <xdr:col>11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0" r:id="rId176" name="Option Button 174">
              <controlPr defaultSize="0" autoFill="0" autoLine="0" autoPict="0">
                <anchor moveWithCells="1">
                  <from>
                    <xdr:col>13</xdr:col>
                    <xdr:colOff>91440</xdr:colOff>
                    <xdr:row>44</xdr:row>
                    <xdr:rowOff>45720</xdr:rowOff>
                  </from>
                  <to>
                    <xdr:col>13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1" r:id="rId177" name="Option Button 175">
              <controlPr defaultSize="0" autoFill="0" autoLine="0" autoPict="0">
                <anchor moveWithCells="1">
                  <from>
                    <xdr:col>15</xdr:col>
                    <xdr:colOff>91440</xdr:colOff>
                    <xdr:row>44</xdr:row>
                    <xdr:rowOff>45720</xdr:rowOff>
                  </from>
                  <to>
                    <xdr:col>15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2" r:id="rId178" name="Group Box 176">
              <controlPr defaultSize="0" print="0" autoFill="0" autoPict="0">
                <anchor moveWithCells="1">
                  <from>
                    <xdr:col>6</xdr:col>
                    <xdr:colOff>76200</xdr:colOff>
                    <xdr:row>46</xdr:row>
                    <xdr:rowOff>30480</xdr:rowOff>
                  </from>
                  <to>
                    <xdr:col>16</xdr:col>
                    <xdr:colOff>129540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3" r:id="rId179" name="Option Button 177">
              <controlPr defaultSize="0" autoFill="0" autoLine="0" autoPict="0">
                <anchor moveWithCells="1">
                  <from>
                    <xdr:col>7</xdr:col>
                    <xdr:colOff>91440</xdr:colOff>
                    <xdr:row>46</xdr:row>
                    <xdr:rowOff>60960</xdr:rowOff>
                  </from>
                  <to>
                    <xdr:col>7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4" r:id="rId180" name="Option Button 178">
              <controlPr defaultSize="0" autoFill="0" autoLine="0" autoPict="0">
                <anchor moveWithCells="1">
                  <from>
                    <xdr:col>9</xdr:col>
                    <xdr:colOff>91440</xdr:colOff>
                    <xdr:row>46</xdr:row>
                    <xdr:rowOff>60960</xdr:rowOff>
                  </from>
                  <to>
                    <xdr:col>9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5" r:id="rId181" name="Option Button 179">
              <controlPr defaultSize="0" autoFill="0" autoLine="0" autoPict="0">
                <anchor moveWithCells="1">
                  <from>
                    <xdr:col>11</xdr:col>
                    <xdr:colOff>91440</xdr:colOff>
                    <xdr:row>46</xdr:row>
                    <xdr:rowOff>60960</xdr:rowOff>
                  </from>
                  <to>
                    <xdr:col>11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6" r:id="rId182" name="Option Button 180">
              <controlPr defaultSize="0" autoFill="0" autoLine="0" autoPict="0">
                <anchor moveWithCells="1">
                  <from>
                    <xdr:col>13</xdr:col>
                    <xdr:colOff>91440</xdr:colOff>
                    <xdr:row>46</xdr:row>
                    <xdr:rowOff>60960</xdr:rowOff>
                  </from>
                  <to>
                    <xdr:col>13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7" r:id="rId183" name="Option Button 181">
              <controlPr defaultSize="0" autoFill="0" autoLine="0" autoPict="0">
                <anchor moveWithCells="1">
                  <from>
                    <xdr:col>15</xdr:col>
                    <xdr:colOff>91440</xdr:colOff>
                    <xdr:row>46</xdr:row>
                    <xdr:rowOff>60960</xdr:rowOff>
                  </from>
                  <to>
                    <xdr:col>15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8" r:id="rId184" name="Group Box 182">
              <controlPr defaultSize="0" print="0" autoFill="0" autoPict="0">
                <anchor moveWithCells="1">
                  <from>
                    <xdr:col>6</xdr:col>
                    <xdr:colOff>76200</xdr:colOff>
                    <xdr:row>47</xdr:row>
                    <xdr:rowOff>22860</xdr:rowOff>
                  </from>
                  <to>
                    <xdr:col>16</xdr:col>
                    <xdr:colOff>129540</xdr:colOff>
                    <xdr:row>47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9" r:id="rId185" name="Option Button 183">
              <controlPr defaultSize="0" autoFill="0" autoLine="0" autoPict="0">
                <anchor moveWithCells="1">
                  <from>
                    <xdr:col>7</xdr:col>
                    <xdr:colOff>91440</xdr:colOff>
                    <xdr:row>47</xdr:row>
                    <xdr:rowOff>45720</xdr:rowOff>
                  </from>
                  <to>
                    <xdr:col>7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0" r:id="rId186" name="Option Button 184">
              <controlPr defaultSize="0" autoFill="0" autoLine="0" autoPict="0">
                <anchor moveWithCells="1">
                  <from>
                    <xdr:col>9</xdr:col>
                    <xdr:colOff>91440</xdr:colOff>
                    <xdr:row>47</xdr:row>
                    <xdr:rowOff>45720</xdr:rowOff>
                  </from>
                  <to>
                    <xdr:col>9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1" r:id="rId187" name="Option Button 185">
              <controlPr defaultSize="0" autoFill="0" autoLine="0" autoPict="0">
                <anchor moveWithCells="1">
                  <from>
                    <xdr:col>11</xdr:col>
                    <xdr:colOff>91440</xdr:colOff>
                    <xdr:row>47</xdr:row>
                    <xdr:rowOff>45720</xdr:rowOff>
                  </from>
                  <to>
                    <xdr:col>11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2" r:id="rId188" name="Option Button 186">
              <controlPr defaultSize="0" autoFill="0" autoLine="0" autoPict="0">
                <anchor moveWithCells="1">
                  <from>
                    <xdr:col>13</xdr:col>
                    <xdr:colOff>91440</xdr:colOff>
                    <xdr:row>47</xdr:row>
                    <xdr:rowOff>45720</xdr:rowOff>
                  </from>
                  <to>
                    <xdr:col>13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3" r:id="rId189" name="Option Button 187">
              <controlPr defaultSize="0" autoFill="0" autoLine="0" autoPict="0">
                <anchor moveWithCells="1">
                  <from>
                    <xdr:col>15</xdr:col>
                    <xdr:colOff>91440</xdr:colOff>
                    <xdr:row>47</xdr:row>
                    <xdr:rowOff>45720</xdr:rowOff>
                  </from>
                  <to>
                    <xdr:col>15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4" r:id="rId190" name="Group Box 188">
              <controlPr defaultSize="0" print="0" autoFill="0" autoPict="0">
                <anchor moveWithCells="1">
                  <from>
                    <xdr:col>6</xdr:col>
                    <xdr:colOff>76200</xdr:colOff>
                    <xdr:row>48</xdr:row>
                    <xdr:rowOff>30480</xdr:rowOff>
                  </from>
                  <to>
                    <xdr:col>16</xdr:col>
                    <xdr:colOff>129540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5" r:id="rId191" name="Option Button 189">
              <controlPr defaultSize="0" autoFill="0" autoLine="0" autoPict="0">
                <anchor moveWithCells="1">
                  <from>
                    <xdr:col>7</xdr:col>
                    <xdr:colOff>91440</xdr:colOff>
                    <xdr:row>48</xdr:row>
                    <xdr:rowOff>60960</xdr:rowOff>
                  </from>
                  <to>
                    <xdr:col>7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6" r:id="rId192" name="Option Button 190">
              <controlPr defaultSize="0" autoFill="0" autoLine="0" autoPict="0">
                <anchor moveWithCells="1">
                  <from>
                    <xdr:col>9</xdr:col>
                    <xdr:colOff>91440</xdr:colOff>
                    <xdr:row>48</xdr:row>
                    <xdr:rowOff>60960</xdr:rowOff>
                  </from>
                  <to>
                    <xdr:col>9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7" r:id="rId193" name="Option Button 191">
              <controlPr defaultSize="0" autoFill="0" autoLine="0" autoPict="0">
                <anchor moveWithCells="1">
                  <from>
                    <xdr:col>11</xdr:col>
                    <xdr:colOff>91440</xdr:colOff>
                    <xdr:row>48</xdr:row>
                    <xdr:rowOff>60960</xdr:rowOff>
                  </from>
                  <to>
                    <xdr:col>11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8" r:id="rId194" name="Option Button 192">
              <controlPr defaultSize="0" autoFill="0" autoLine="0" autoPict="0">
                <anchor moveWithCells="1">
                  <from>
                    <xdr:col>13</xdr:col>
                    <xdr:colOff>91440</xdr:colOff>
                    <xdr:row>48</xdr:row>
                    <xdr:rowOff>60960</xdr:rowOff>
                  </from>
                  <to>
                    <xdr:col>13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9" r:id="rId195" name="Option Button 193">
              <controlPr defaultSize="0" autoFill="0" autoLine="0" autoPict="0">
                <anchor moveWithCells="1">
                  <from>
                    <xdr:col>15</xdr:col>
                    <xdr:colOff>91440</xdr:colOff>
                    <xdr:row>48</xdr:row>
                    <xdr:rowOff>60960</xdr:rowOff>
                  </from>
                  <to>
                    <xdr:col>15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0" r:id="rId196" name="Group Box 194">
              <controlPr defaultSize="0" print="0" autoFill="0" autoPict="0">
                <anchor moveWithCells="1">
                  <from>
                    <xdr:col>6</xdr:col>
                    <xdr:colOff>76200</xdr:colOff>
                    <xdr:row>50</xdr:row>
                    <xdr:rowOff>7620</xdr:rowOff>
                  </from>
                  <to>
                    <xdr:col>16</xdr:col>
                    <xdr:colOff>129540</xdr:colOff>
                    <xdr:row>50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1" r:id="rId197" name="Option Button 195">
              <controlPr defaultSize="0" autoFill="0" autoLine="0" autoPict="0">
                <anchor moveWithCells="1">
                  <from>
                    <xdr:col>7</xdr:col>
                    <xdr:colOff>91440</xdr:colOff>
                    <xdr:row>50</xdr:row>
                    <xdr:rowOff>45720</xdr:rowOff>
                  </from>
                  <to>
                    <xdr:col>7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2" r:id="rId198" name="Option Button 196">
              <controlPr defaultSize="0" autoFill="0" autoLine="0" autoPict="0">
                <anchor moveWithCells="1">
                  <from>
                    <xdr:col>9</xdr:col>
                    <xdr:colOff>91440</xdr:colOff>
                    <xdr:row>50</xdr:row>
                    <xdr:rowOff>45720</xdr:rowOff>
                  </from>
                  <to>
                    <xdr:col>9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3" r:id="rId199" name="Option Button 197">
              <controlPr defaultSize="0" autoFill="0" autoLine="0" autoPict="0">
                <anchor moveWithCells="1">
                  <from>
                    <xdr:col>11</xdr:col>
                    <xdr:colOff>91440</xdr:colOff>
                    <xdr:row>50</xdr:row>
                    <xdr:rowOff>45720</xdr:rowOff>
                  </from>
                  <to>
                    <xdr:col>11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4" r:id="rId200" name="Option Button 198">
              <controlPr defaultSize="0" autoFill="0" autoLine="0" autoPict="0">
                <anchor moveWithCells="1">
                  <from>
                    <xdr:col>13</xdr:col>
                    <xdr:colOff>91440</xdr:colOff>
                    <xdr:row>50</xdr:row>
                    <xdr:rowOff>45720</xdr:rowOff>
                  </from>
                  <to>
                    <xdr:col>13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5" r:id="rId201" name="Option Button 199">
              <controlPr defaultSize="0" autoFill="0" autoLine="0" autoPict="0">
                <anchor moveWithCells="1">
                  <from>
                    <xdr:col>15</xdr:col>
                    <xdr:colOff>91440</xdr:colOff>
                    <xdr:row>50</xdr:row>
                    <xdr:rowOff>45720</xdr:rowOff>
                  </from>
                  <to>
                    <xdr:col>15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6" r:id="rId202" name="Group Box 200">
              <controlPr defaultSize="0" print="0" autoFill="0" autoPict="0">
                <anchor moveWithCells="1">
                  <from>
                    <xdr:col>6</xdr:col>
                    <xdr:colOff>76200</xdr:colOff>
                    <xdr:row>51</xdr:row>
                    <xdr:rowOff>7620</xdr:rowOff>
                  </from>
                  <to>
                    <xdr:col>16</xdr:col>
                    <xdr:colOff>129540</xdr:colOff>
                    <xdr:row>51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7" r:id="rId203" name="Option Button 201">
              <controlPr defaultSize="0" autoFill="0" autoLine="0" autoPict="0">
                <anchor moveWithCells="1">
                  <from>
                    <xdr:col>7</xdr:col>
                    <xdr:colOff>91440</xdr:colOff>
                    <xdr:row>51</xdr:row>
                    <xdr:rowOff>45720</xdr:rowOff>
                  </from>
                  <to>
                    <xdr:col>7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8" r:id="rId204" name="Option Button 202">
              <controlPr defaultSize="0" autoFill="0" autoLine="0" autoPict="0">
                <anchor moveWithCells="1">
                  <from>
                    <xdr:col>9</xdr:col>
                    <xdr:colOff>91440</xdr:colOff>
                    <xdr:row>51</xdr:row>
                    <xdr:rowOff>45720</xdr:rowOff>
                  </from>
                  <to>
                    <xdr:col>9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9" r:id="rId205" name="Option Button 203">
              <controlPr defaultSize="0" autoFill="0" autoLine="0" autoPict="0">
                <anchor moveWithCells="1">
                  <from>
                    <xdr:col>11</xdr:col>
                    <xdr:colOff>91440</xdr:colOff>
                    <xdr:row>51</xdr:row>
                    <xdr:rowOff>45720</xdr:rowOff>
                  </from>
                  <to>
                    <xdr:col>11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0" r:id="rId206" name="Option Button 204">
              <controlPr defaultSize="0" autoFill="0" autoLine="0" autoPict="0">
                <anchor moveWithCells="1">
                  <from>
                    <xdr:col>13</xdr:col>
                    <xdr:colOff>91440</xdr:colOff>
                    <xdr:row>51</xdr:row>
                    <xdr:rowOff>45720</xdr:rowOff>
                  </from>
                  <to>
                    <xdr:col>13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1" r:id="rId207" name="Option Button 205">
              <controlPr defaultSize="0" autoFill="0" autoLine="0" autoPict="0">
                <anchor moveWithCells="1">
                  <from>
                    <xdr:col>15</xdr:col>
                    <xdr:colOff>91440</xdr:colOff>
                    <xdr:row>51</xdr:row>
                    <xdr:rowOff>45720</xdr:rowOff>
                  </from>
                  <to>
                    <xdr:col>15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2" r:id="rId208" name="Group Box 206">
              <controlPr defaultSize="0" print="0" autoFill="0" autoPict="0">
                <anchor moveWithCells="1">
                  <from>
                    <xdr:col>6</xdr:col>
                    <xdr:colOff>76200</xdr:colOff>
                    <xdr:row>52</xdr:row>
                    <xdr:rowOff>7620</xdr:rowOff>
                  </from>
                  <to>
                    <xdr:col>16</xdr:col>
                    <xdr:colOff>129540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3" r:id="rId209" name="Option Button 207">
              <controlPr defaultSize="0" autoFill="0" autoLine="0" autoPict="0">
                <anchor moveWithCells="1">
                  <from>
                    <xdr:col>7</xdr:col>
                    <xdr:colOff>91440</xdr:colOff>
                    <xdr:row>52</xdr:row>
                    <xdr:rowOff>45720</xdr:rowOff>
                  </from>
                  <to>
                    <xdr:col>7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4" r:id="rId210" name="Option Button 208">
              <controlPr defaultSize="0" autoFill="0" autoLine="0" autoPict="0">
                <anchor moveWithCells="1">
                  <from>
                    <xdr:col>9</xdr:col>
                    <xdr:colOff>91440</xdr:colOff>
                    <xdr:row>52</xdr:row>
                    <xdr:rowOff>45720</xdr:rowOff>
                  </from>
                  <to>
                    <xdr:col>9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5" r:id="rId211" name="Option Button 209">
              <controlPr defaultSize="0" autoFill="0" autoLine="0" autoPict="0">
                <anchor moveWithCells="1">
                  <from>
                    <xdr:col>11</xdr:col>
                    <xdr:colOff>91440</xdr:colOff>
                    <xdr:row>52</xdr:row>
                    <xdr:rowOff>45720</xdr:rowOff>
                  </from>
                  <to>
                    <xdr:col>11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6" r:id="rId212" name="Option Button 210">
              <controlPr defaultSize="0" autoFill="0" autoLine="0" autoPict="0">
                <anchor moveWithCells="1">
                  <from>
                    <xdr:col>13</xdr:col>
                    <xdr:colOff>91440</xdr:colOff>
                    <xdr:row>52</xdr:row>
                    <xdr:rowOff>45720</xdr:rowOff>
                  </from>
                  <to>
                    <xdr:col>13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7" r:id="rId213" name="Option Button 211">
              <controlPr defaultSize="0" autoFill="0" autoLine="0" autoPict="0">
                <anchor moveWithCells="1">
                  <from>
                    <xdr:col>15</xdr:col>
                    <xdr:colOff>91440</xdr:colOff>
                    <xdr:row>52</xdr:row>
                    <xdr:rowOff>45720</xdr:rowOff>
                  </from>
                  <to>
                    <xdr:col>15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8" r:id="rId214" name="Group Box 212">
              <controlPr defaultSize="0" print="0" autoFill="0" autoPict="0">
                <anchor moveWithCells="1">
                  <from>
                    <xdr:col>6</xdr:col>
                    <xdr:colOff>76200</xdr:colOff>
                    <xdr:row>53</xdr:row>
                    <xdr:rowOff>0</xdr:rowOff>
                  </from>
                  <to>
                    <xdr:col>16</xdr:col>
                    <xdr:colOff>129540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9" r:id="rId215" name="Option Button 213">
              <controlPr defaultSize="0" autoFill="0" autoLine="0" autoPict="0">
                <anchor moveWithCells="1">
                  <from>
                    <xdr:col>7</xdr:col>
                    <xdr:colOff>91440</xdr:colOff>
                    <xdr:row>53</xdr:row>
                    <xdr:rowOff>30480</xdr:rowOff>
                  </from>
                  <to>
                    <xdr:col>7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0" r:id="rId216" name="Option Button 214">
              <controlPr defaultSize="0" autoFill="0" autoLine="0" autoPict="0">
                <anchor moveWithCells="1">
                  <from>
                    <xdr:col>9</xdr:col>
                    <xdr:colOff>91440</xdr:colOff>
                    <xdr:row>53</xdr:row>
                    <xdr:rowOff>30480</xdr:rowOff>
                  </from>
                  <to>
                    <xdr:col>9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1" r:id="rId217" name="Option Button 215">
              <controlPr defaultSize="0" autoFill="0" autoLine="0" autoPict="0">
                <anchor moveWithCells="1">
                  <from>
                    <xdr:col>11</xdr:col>
                    <xdr:colOff>91440</xdr:colOff>
                    <xdr:row>53</xdr:row>
                    <xdr:rowOff>30480</xdr:rowOff>
                  </from>
                  <to>
                    <xdr:col>11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2" r:id="rId218" name="Option Button 216">
              <controlPr defaultSize="0" autoFill="0" autoLine="0" autoPict="0">
                <anchor moveWithCells="1">
                  <from>
                    <xdr:col>13</xdr:col>
                    <xdr:colOff>91440</xdr:colOff>
                    <xdr:row>53</xdr:row>
                    <xdr:rowOff>30480</xdr:rowOff>
                  </from>
                  <to>
                    <xdr:col>13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3" r:id="rId219" name="Option Button 217">
              <controlPr defaultSize="0" autoFill="0" autoLine="0" autoPict="0">
                <anchor moveWithCells="1">
                  <from>
                    <xdr:col>15</xdr:col>
                    <xdr:colOff>91440</xdr:colOff>
                    <xdr:row>53</xdr:row>
                    <xdr:rowOff>30480</xdr:rowOff>
                  </from>
                  <to>
                    <xdr:col>15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4" r:id="rId220" name="Group Box 218">
              <controlPr defaultSize="0" print="0" autoFill="0" autoPict="0">
                <anchor moveWithCells="1">
                  <from>
                    <xdr:col>6</xdr:col>
                    <xdr:colOff>76200</xdr:colOff>
                    <xdr:row>55</xdr:row>
                    <xdr:rowOff>30480</xdr:rowOff>
                  </from>
                  <to>
                    <xdr:col>16</xdr:col>
                    <xdr:colOff>129540</xdr:colOff>
                    <xdr:row>55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5" r:id="rId221" name="Option Button 219">
              <controlPr defaultSize="0" autoFill="0" autoLine="0" autoPict="0">
                <anchor moveWithCells="1">
                  <from>
                    <xdr:col>7</xdr:col>
                    <xdr:colOff>91440</xdr:colOff>
                    <xdr:row>55</xdr:row>
                    <xdr:rowOff>60960</xdr:rowOff>
                  </from>
                  <to>
                    <xdr:col>7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6" r:id="rId222" name="Option Button 220">
              <controlPr defaultSize="0" autoFill="0" autoLine="0" autoPict="0">
                <anchor moveWithCells="1">
                  <from>
                    <xdr:col>9</xdr:col>
                    <xdr:colOff>91440</xdr:colOff>
                    <xdr:row>55</xdr:row>
                    <xdr:rowOff>60960</xdr:rowOff>
                  </from>
                  <to>
                    <xdr:col>9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7" r:id="rId223" name="Option Button 221">
              <controlPr defaultSize="0" autoFill="0" autoLine="0" autoPict="0">
                <anchor moveWithCells="1">
                  <from>
                    <xdr:col>11</xdr:col>
                    <xdr:colOff>91440</xdr:colOff>
                    <xdr:row>55</xdr:row>
                    <xdr:rowOff>60960</xdr:rowOff>
                  </from>
                  <to>
                    <xdr:col>11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8" r:id="rId224" name="Option Button 222">
              <controlPr defaultSize="0" autoFill="0" autoLine="0" autoPict="0">
                <anchor moveWithCells="1">
                  <from>
                    <xdr:col>13</xdr:col>
                    <xdr:colOff>91440</xdr:colOff>
                    <xdr:row>55</xdr:row>
                    <xdr:rowOff>60960</xdr:rowOff>
                  </from>
                  <to>
                    <xdr:col>13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9" r:id="rId225" name="Option Button 223">
              <controlPr defaultSize="0" autoFill="0" autoLine="0" autoPict="0">
                <anchor moveWithCells="1">
                  <from>
                    <xdr:col>15</xdr:col>
                    <xdr:colOff>91440</xdr:colOff>
                    <xdr:row>55</xdr:row>
                    <xdr:rowOff>60960</xdr:rowOff>
                  </from>
                  <to>
                    <xdr:col>15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0" r:id="rId226" name="Group Box 224">
              <controlPr defaultSize="0" print="0" autoFill="0" autoPict="0">
                <anchor moveWithCells="1">
                  <from>
                    <xdr:col>6</xdr:col>
                    <xdr:colOff>76200</xdr:colOff>
                    <xdr:row>56</xdr:row>
                    <xdr:rowOff>30480</xdr:rowOff>
                  </from>
                  <to>
                    <xdr:col>16</xdr:col>
                    <xdr:colOff>129540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1" r:id="rId227" name="Option Button 225">
              <controlPr defaultSize="0" autoFill="0" autoLine="0" autoPict="0">
                <anchor moveWithCells="1">
                  <from>
                    <xdr:col>7</xdr:col>
                    <xdr:colOff>91440</xdr:colOff>
                    <xdr:row>56</xdr:row>
                    <xdr:rowOff>60960</xdr:rowOff>
                  </from>
                  <to>
                    <xdr:col>7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2" r:id="rId228" name="Option Button 226">
              <controlPr defaultSize="0" autoFill="0" autoLine="0" autoPict="0">
                <anchor moveWithCells="1">
                  <from>
                    <xdr:col>9</xdr:col>
                    <xdr:colOff>91440</xdr:colOff>
                    <xdr:row>56</xdr:row>
                    <xdr:rowOff>60960</xdr:rowOff>
                  </from>
                  <to>
                    <xdr:col>9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3" r:id="rId229" name="Option Button 227">
              <controlPr defaultSize="0" autoFill="0" autoLine="0" autoPict="0">
                <anchor moveWithCells="1">
                  <from>
                    <xdr:col>11</xdr:col>
                    <xdr:colOff>91440</xdr:colOff>
                    <xdr:row>56</xdr:row>
                    <xdr:rowOff>60960</xdr:rowOff>
                  </from>
                  <to>
                    <xdr:col>11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4" r:id="rId230" name="Option Button 228">
              <controlPr defaultSize="0" autoFill="0" autoLine="0" autoPict="0">
                <anchor moveWithCells="1">
                  <from>
                    <xdr:col>13</xdr:col>
                    <xdr:colOff>91440</xdr:colOff>
                    <xdr:row>56</xdr:row>
                    <xdr:rowOff>60960</xdr:rowOff>
                  </from>
                  <to>
                    <xdr:col>13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5" r:id="rId231" name="Option Button 229">
              <controlPr defaultSize="0" autoFill="0" autoLine="0" autoPict="0">
                <anchor moveWithCells="1">
                  <from>
                    <xdr:col>15</xdr:col>
                    <xdr:colOff>91440</xdr:colOff>
                    <xdr:row>56</xdr:row>
                    <xdr:rowOff>60960</xdr:rowOff>
                  </from>
                  <to>
                    <xdr:col>15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6" r:id="rId232" name="Group Box 230">
              <controlPr defaultSize="0" print="0" autoFill="0" autoPict="0">
                <anchor moveWithCells="1">
                  <from>
                    <xdr:col>6</xdr:col>
                    <xdr:colOff>76200</xdr:colOff>
                    <xdr:row>38</xdr:row>
                    <xdr:rowOff>30480</xdr:rowOff>
                  </from>
                  <to>
                    <xdr:col>16</xdr:col>
                    <xdr:colOff>129540</xdr:colOff>
                    <xdr:row>38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7" r:id="rId233" name="Option Button 231">
              <controlPr defaultSize="0" autoFill="0" autoLine="0" autoPict="0">
                <anchor moveWithCells="1">
                  <from>
                    <xdr:col>7</xdr:col>
                    <xdr:colOff>91440</xdr:colOff>
                    <xdr:row>38</xdr:row>
                    <xdr:rowOff>60960</xdr:rowOff>
                  </from>
                  <to>
                    <xdr:col>7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8" r:id="rId234" name="Option Button 232">
              <controlPr defaultSize="0" autoFill="0" autoLine="0" autoPict="0">
                <anchor moveWithCells="1">
                  <from>
                    <xdr:col>9</xdr:col>
                    <xdr:colOff>91440</xdr:colOff>
                    <xdr:row>38</xdr:row>
                    <xdr:rowOff>60960</xdr:rowOff>
                  </from>
                  <to>
                    <xdr:col>9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9" r:id="rId235" name="Option Button 233">
              <controlPr defaultSize="0" autoFill="0" autoLine="0" autoPict="0">
                <anchor moveWithCells="1">
                  <from>
                    <xdr:col>11</xdr:col>
                    <xdr:colOff>91440</xdr:colOff>
                    <xdr:row>38</xdr:row>
                    <xdr:rowOff>60960</xdr:rowOff>
                  </from>
                  <to>
                    <xdr:col>11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0" r:id="rId236" name="Option Button 234">
              <controlPr defaultSize="0" autoFill="0" autoLine="0" autoPict="0">
                <anchor moveWithCells="1">
                  <from>
                    <xdr:col>13</xdr:col>
                    <xdr:colOff>91440</xdr:colOff>
                    <xdr:row>38</xdr:row>
                    <xdr:rowOff>60960</xdr:rowOff>
                  </from>
                  <to>
                    <xdr:col>13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1" r:id="rId237" name="Option Button 235">
              <controlPr defaultSize="0" autoFill="0" autoLine="0" autoPict="0">
                <anchor moveWithCells="1">
                  <from>
                    <xdr:col>15</xdr:col>
                    <xdr:colOff>91440</xdr:colOff>
                    <xdr:row>38</xdr:row>
                    <xdr:rowOff>60960</xdr:rowOff>
                  </from>
                  <to>
                    <xdr:col>15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3" r:id="rId238" name="Group Box 237">
              <controlPr defaultSize="0" print="0" autoFill="0" autoPict="0">
                <anchor moveWithCells="1">
                  <from>
                    <xdr:col>22</xdr:col>
                    <xdr:colOff>327660</xdr:colOff>
                    <xdr:row>10</xdr:row>
                    <xdr:rowOff>228600</xdr:rowOff>
                  </from>
                  <to>
                    <xdr:col>27</xdr:col>
                    <xdr:colOff>632460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4" r:id="rId239" name="Drop Down 238">
              <controlPr defaultSize="0" print="0" autoLine="0" autoPict="0">
                <anchor moveWithCells="1">
                  <from>
                    <xdr:col>20</xdr:col>
                    <xdr:colOff>1790700</xdr:colOff>
                    <xdr:row>1</xdr:row>
                    <xdr:rowOff>60960</xdr:rowOff>
                  </from>
                  <to>
                    <xdr:col>20</xdr:col>
                    <xdr:colOff>2659380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A3479A1E-9D33-47A3-AF17-D4B8C0A9775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10" id="{4249A4D3-43AC-4B7C-88DA-E220098D902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  <x14:conditionalFormatting xmlns:xm="http://schemas.microsoft.com/office/excel/2006/main">
          <x14:cfRule type="iconSet" priority="14" id="{D1252464-3764-4733-9160-1E7DF50B9EF4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W59:X61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Tabelle9">
    <tabColor theme="4" tint="-0.249977111117893"/>
  </sheetPr>
  <dimension ref="A1:AB200"/>
  <sheetViews>
    <sheetView showGridLines="0" zoomScaleNormal="100" workbookViewId="0">
      <pane ySplit="7" topLeftCell="A8" activePane="bottomLeft" state="frozen"/>
      <selection activeCell="T12" sqref="T12"/>
      <selection pane="bottomLeft" activeCell="A8" sqref="A8"/>
    </sheetView>
  </sheetViews>
  <sheetFormatPr baseColWidth="10" defaultColWidth="12.5546875" defaultRowHeight="14.4" x14ac:dyDescent="0.3"/>
  <cols>
    <col min="1" max="1" width="7" style="105" customWidth="1"/>
    <col min="2" max="2" width="3.33203125" style="105" customWidth="1"/>
    <col min="3" max="3" width="0.5546875" style="18" customWidth="1"/>
    <col min="4" max="4" width="15.33203125" style="105" customWidth="1"/>
    <col min="5" max="5" width="36.6640625" style="105" customWidth="1"/>
    <col min="6" max="6" width="0.5546875" style="18" customWidth="1"/>
    <col min="7" max="7" width="1.6640625" style="105" customWidth="1"/>
    <col min="8" max="8" width="5" style="105" customWidth="1"/>
    <col min="9" max="9" width="1.6640625" style="105" customWidth="1"/>
    <col min="10" max="10" width="5" style="105" customWidth="1"/>
    <col min="11" max="11" width="1.6640625" style="105" customWidth="1"/>
    <col min="12" max="12" width="5" style="105" customWidth="1"/>
    <col min="13" max="13" width="1.6640625" style="105" customWidth="1"/>
    <col min="14" max="14" width="5" style="105" customWidth="1"/>
    <col min="15" max="15" width="1.6640625" style="105" customWidth="1"/>
    <col min="16" max="16" width="5" style="105" customWidth="1"/>
    <col min="17" max="17" width="1.6640625" style="105" customWidth="1"/>
    <col min="18" max="18" width="0.109375" style="105" customWidth="1"/>
    <col min="19" max="19" width="5.44140625" style="18" customWidth="1"/>
    <col min="20" max="20" width="0.5546875" style="18" customWidth="1"/>
    <col min="21" max="21" width="39" style="18" customWidth="1"/>
    <col min="22" max="22" width="4.5546875" style="582" customWidth="1"/>
    <col min="23" max="23" width="6.44140625" style="736" customWidth="1"/>
    <col min="24" max="24" width="5.88671875" style="736" customWidth="1"/>
    <col min="25" max="25" width="5" style="582" customWidth="1"/>
    <col min="26" max="26" width="11" style="18" customWidth="1"/>
    <col min="27" max="27" width="12.5546875" style="717"/>
    <col min="28" max="16384" width="12.5546875" style="105"/>
  </cols>
  <sheetData>
    <row r="1" spans="2:28" s="2" customFormat="1" ht="42" customHeight="1" x14ac:dyDescent="0.3">
      <c r="B1" s="790" t="str">
        <f ca="1">' '!A474</f>
        <v>C A N V A S : O P P O R T U N I T I E S   &amp;  T H R E A T S</v>
      </c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92"/>
      <c r="S1" s="414"/>
      <c r="T1" s="414"/>
      <c r="U1" s="431"/>
      <c r="V1" s="192"/>
      <c r="W1" s="699"/>
      <c r="X1" s="699"/>
      <c r="Y1" s="581"/>
      <c r="AA1" s="700"/>
    </row>
    <row r="2" spans="2:28" s="2" customFormat="1" ht="19.5" customHeight="1" x14ac:dyDescent="0.3">
      <c r="B2" s="455"/>
      <c r="C2" s="193"/>
      <c r="D2" s="92"/>
      <c r="E2" s="92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701"/>
      <c r="V2" s="702"/>
      <c r="W2" s="699"/>
      <c r="X2" s="699"/>
      <c r="Y2" s="581"/>
      <c r="AA2" s="700"/>
    </row>
    <row r="3" spans="2:28" ht="17.25" customHeight="1" x14ac:dyDescent="0.3">
      <c r="B3" s="703"/>
      <c r="C3" s="704"/>
      <c r="D3" s="705"/>
      <c r="E3" s="791">
        <f>(N10+N18+N27+N31+N40+N48+N56+N63+N69)</f>
        <v>182</v>
      </c>
      <c r="G3" s="707"/>
      <c r="H3" s="708" t="str">
        <f ca="1">' '!A417</f>
        <v>does not applie at all</v>
      </c>
      <c r="I3" s="709"/>
      <c r="J3" s="708" t="str">
        <f ca="1">' '!A416</f>
        <v>rather doesn't applies</v>
      </c>
      <c r="K3" s="709"/>
      <c r="L3" s="708" t="str">
        <f ca="1">' '!A415</f>
        <v>partially applies</v>
      </c>
      <c r="M3" s="709"/>
      <c r="N3" s="708" t="str">
        <f ca="1">' '!A414</f>
        <v>rather applies</v>
      </c>
      <c r="O3" s="709"/>
      <c r="P3" s="708" t="str">
        <f ca="1">' '!A413</f>
        <v>totally applies</v>
      </c>
      <c r="Q3" s="709"/>
      <c r="R3" s="709"/>
      <c r="S3" s="792" t="str">
        <f ca="1">' '!A465</f>
        <v>Impact (1 - 10)</v>
      </c>
      <c r="T3" s="711"/>
      <c r="U3" s="712"/>
      <c r="V3" s="713"/>
      <c r="W3" s="714"/>
      <c r="X3" s="714"/>
      <c r="Y3" s="715"/>
      <c r="Z3" s="716"/>
    </row>
    <row r="4" spans="2:28" ht="17.25" customHeight="1" x14ac:dyDescent="0.3">
      <c r="B4" s="703"/>
      <c r="C4" s="704"/>
      <c r="D4" s="122"/>
      <c r="E4" s="791">
        <f>(P10+P18+P27+P31+P40+P48+P56+P63+P69)</f>
        <v>295</v>
      </c>
      <c r="G4" s="707"/>
      <c r="H4" s="708"/>
      <c r="I4" s="709"/>
      <c r="J4" s="708"/>
      <c r="K4" s="709"/>
      <c r="L4" s="708"/>
      <c r="M4" s="709"/>
      <c r="N4" s="708"/>
      <c r="O4" s="709"/>
      <c r="P4" s="708"/>
      <c r="Q4" s="709"/>
      <c r="R4" s="709"/>
      <c r="S4" s="792"/>
      <c r="T4" s="711"/>
      <c r="U4" s="712"/>
      <c r="V4" s="718"/>
      <c r="W4" s="714"/>
      <c r="X4" s="714"/>
      <c r="Y4" s="715"/>
      <c r="Z4" s="719"/>
    </row>
    <row r="5" spans="2:28" ht="17.25" customHeight="1" x14ac:dyDescent="0.3">
      <c r="B5" s="703"/>
      <c r="C5" s="704"/>
      <c r="D5" s="122"/>
      <c r="E5" s="793"/>
      <c r="G5" s="707"/>
      <c r="H5" s="708"/>
      <c r="I5" s="709"/>
      <c r="J5" s="708"/>
      <c r="K5" s="709"/>
      <c r="L5" s="708"/>
      <c r="M5" s="709"/>
      <c r="N5" s="708"/>
      <c r="O5" s="709"/>
      <c r="P5" s="708"/>
      <c r="Q5" s="709"/>
      <c r="R5" s="709"/>
      <c r="S5" s="792"/>
      <c r="T5" s="711"/>
      <c r="U5" s="712"/>
      <c r="V5" s="718"/>
      <c r="W5" s="714"/>
      <c r="X5" s="714"/>
      <c r="Y5" s="715"/>
      <c r="Z5" s="721"/>
    </row>
    <row r="6" spans="2:28" ht="24.75" customHeight="1" x14ac:dyDescent="0.3">
      <c r="B6" s="703"/>
      <c r="C6" s="794"/>
      <c r="D6" s="722"/>
      <c r="E6" s="723"/>
      <c r="G6" s="707"/>
      <c r="H6" s="708"/>
      <c r="I6" s="709"/>
      <c r="J6" s="708"/>
      <c r="K6" s="709"/>
      <c r="L6" s="708"/>
      <c r="M6" s="709"/>
      <c r="N6" s="708"/>
      <c r="O6" s="709"/>
      <c r="P6" s="708"/>
      <c r="Q6" s="709"/>
      <c r="R6" s="709"/>
      <c r="S6" s="792"/>
      <c r="T6" s="711"/>
      <c r="U6" s="724" t="str">
        <f ca="1">CONCATENATE(' '!A469,"  ",E3," / ",E4)</f>
        <v>Total points :  182 / 295</v>
      </c>
      <c r="V6" s="725"/>
      <c r="W6" s="795"/>
      <c r="X6" s="795"/>
      <c r="Y6" s="795"/>
      <c r="Z6" s="726"/>
    </row>
    <row r="7" spans="2:28" s="18" customFormat="1" ht="13.5" customHeight="1" x14ac:dyDescent="0.4">
      <c r="D7" s="729"/>
      <c r="E7" s="729"/>
      <c r="G7" s="726"/>
      <c r="H7" s="730">
        <f>(COUNTIF(B134:B200,1)/59)</f>
        <v>0.10169491525423729</v>
      </c>
      <c r="I7" s="731"/>
      <c r="J7" s="730">
        <f>(COUNTIF(B134:B200,2)/59)</f>
        <v>0.2711864406779661</v>
      </c>
      <c r="K7" s="731"/>
      <c r="L7" s="730">
        <f>(COUNTIF(B134:B200,3)/59)</f>
        <v>0.25423728813559321</v>
      </c>
      <c r="M7" s="731"/>
      <c r="N7" s="730">
        <f>(COUNTIF(B134:B200,4)/59)</f>
        <v>0.1864406779661017</v>
      </c>
      <c r="O7" s="731"/>
      <c r="P7" s="730">
        <f>(COUNTIF(B134:B200,5)/59)</f>
        <v>0.1864406779661017</v>
      </c>
      <c r="Q7" s="726"/>
      <c r="R7" s="105"/>
      <c r="AA7" s="469"/>
    </row>
    <row r="8" spans="2:28" ht="0.9" customHeight="1" x14ac:dyDescent="0.4">
      <c r="D8" s="733"/>
      <c r="E8" s="733"/>
      <c r="G8" s="734"/>
      <c r="H8" s="734"/>
      <c r="I8" s="735"/>
      <c r="J8" s="734"/>
      <c r="K8" s="735"/>
      <c r="L8" s="734"/>
      <c r="M8" s="735"/>
      <c r="N8" s="734"/>
      <c r="O8" s="735"/>
      <c r="P8" s="734"/>
    </row>
    <row r="9" spans="2:28" ht="5.25" customHeight="1" x14ac:dyDescent="0.4">
      <c r="D9" s="733"/>
      <c r="E9" s="733"/>
      <c r="G9" s="734"/>
      <c r="H9" s="734"/>
      <c r="I9" s="735"/>
      <c r="J9" s="734"/>
      <c r="K9" s="735"/>
      <c r="L9" s="734"/>
      <c r="M9" s="735"/>
      <c r="N9" s="734"/>
      <c r="O9" s="735"/>
      <c r="P9" s="734"/>
    </row>
    <row r="10" spans="2:28" ht="15.75" customHeight="1" x14ac:dyDescent="0.3">
      <c r="B10" s="737">
        <v>1</v>
      </c>
      <c r="C10" s="738"/>
      <c r="D10" s="739" t="s">
        <v>1881</v>
      </c>
      <c r="E10" s="739"/>
      <c r="G10" s="740">
        <f>SUM(B134:B137)</f>
        <v>12</v>
      </c>
      <c r="H10" s="739"/>
      <c r="I10" s="739"/>
      <c r="J10" s="741"/>
      <c r="K10" s="741"/>
      <c r="L10" s="742"/>
      <c r="M10" s="742"/>
      <c r="N10" s="743">
        <f>SUM(B134:B140)</f>
        <v>22</v>
      </c>
      <c r="O10" s="744" t="s">
        <v>688</v>
      </c>
      <c r="P10" s="743">
        <v>35</v>
      </c>
      <c r="Q10" s="745"/>
      <c r="R10" s="746"/>
      <c r="S10" s="747"/>
      <c r="T10" s="748"/>
      <c r="U10" s="749"/>
      <c r="V10" s="105"/>
      <c r="W10" s="105"/>
      <c r="X10" s="105"/>
      <c r="Y10" s="105"/>
      <c r="Z10" s="105"/>
      <c r="AA10" s="751"/>
    </row>
    <row r="11" spans="2:28" ht="31.5" customHeight="1" x14ac:dyDescent="0.3">
      <c r="B11" s="752">
        <v>1.1000000000000001</v>
      </c>
      <c r="C11" s="469"/>
      <c r="D11" s="753" t="str">
        <f ca="1">' '!A475</f>
        <v>We generate recurring revenues by converting products into services</v>
      </c>
      <c r="E11" s="753"/>
      <c r="G11" s="761"/>
      <c r="H11" s="761"/>
      <c r="I11" s="761"/>
      <c r="J11" s="761"/>
      <c r="K11" s="761"/>
      <c r="L11" s="761"/>
      <c r="M11" s="761"/>
      <c r="N11" s="761"/>
      <c r="O11" s="761"/>
      <c r="P11" s="761"/>
      <c r="Q11" s="761"/>
      <c r="R11" s="746"/>
      <c r="S11" s="106">
        <v>9</v>
      </c>
      <c r="T11" s="108"/>
      <c r="U11" s="754"/>
      <c r="V11" s="105"/>
      <c r="W11" s="105"/>
      <c r="X11" s="105"/>
      <c r="Y11" s="105"/>
      <c r="Z11" s="105"/>
      <c r="AB11" s="796"/>
    </row>
    <row r="12" spans="2:28" ht="32.25" customHeight="1" x14ac:dyDescent="0.3">
      <c r="B12" s="752">
        <v>1.2</v>
      </c>
      <c r="C12" s="738"/>
      <c r="D12" s="753" t="str">
        <f ca="1">' '!A476</f>
        <v>We integrate our products or services</v>
      </c>
      <c r="E12" s="753"/>
      <c r="G12" s="761"/>
      <c r="H12" s="761"/>
      <c r="I12" s="761"/>
      <c r="J12" s="761"/>
      <c r="K12" s="761"/>
      <c r="L12" s="761"/>
      <c r="M12" s="761"/>
      <c r="N12" s="761"/>
      <c r="O12" s="761"/>
      <c r="P12" s="761"/>
      <c r="Q12" s="761"/>
      <c r="R12" s="746"/>
      <c r="S12" s="106">
        <v>8</v>
      </c>
      <c r="T12" s="108"/>
      <c r="U12" s="754"/>
      <c r="V12" s="105"/>
      <c r="W12" s="105"/>
      <c r="X12" s="105"/>
      <c r="Y12" s="105"/>
      <c r="Z12" s="105"/>
      <c r="AA12" s="751"/>
    </row>
    <row r="13" spans="2:28" ht="32.25" customHeight="1" x14ac:dyDescent="0.3">
      <c r="B13" s="752">
        <v>1.3</v>
      </c>
      <c r="C13" s="755"/>
      <c r="D13" s="753" t="str">
        <f ca="1">' '!A477</f>
        <v>We satisfy additional customer needs</v>
      </c>
      <c r="E13" s="753"/>
      <c r="G13" s="761"/>
      <c r="H13" s="761"/>
      <c r="I13" s="761"/>
      <c r="J13" s="761"/>
      <c r="K13" s="761"/>
      <c r="L13" s="761"/>
      <c r="M13" s="761"/>
      <c r="N13" s="761"/>
      <c r="O13" s="761"/>
      <c r="P13" s="761"/>
      <c r="Q13" s="761"/>
      <c r="R13" s="746"/>
      <c r="S13" s="106">
        <v>7</v>
      </c>
      <c r="T13" s="108"/>
      <c r="U13" s="754"/>
      <c r="V13" s="105"/>
      <c r="W13" s="105"/>
      <c r="X13" s="105"/>
      <c r="Y13" s="105"/>
      <c r="Z13" s="105"/>
    </row>
    <row r="14" spans="2:28" ht="31.5" customHeight="1" x14ac:dyDescent="0.3">
      <c r="B14" s="752">
        <v>1.4</v>
      </c>
      <c r="C14" s="738"/>
      <c r="D14" s="753" t="str">
        <f ca="1">' '!A478</f>
        <v>A complement or  extensions of our Value Proposition is possible</v>
      </c>
      <c r="E14" s="753"/>
      <c r="G14" s="761"/>
      <c r="H14" s="761"/>
      <c r="I14" s="761"/>
      <c r="J14" s="761"/>
      <c r="K14" s="761"/>
      <c r="L14" s="761"/>
      <c r="M14" s="761"/>
      <c r="N14" s="761"/>
      <c r="O14" s="761"/>
      <c r="P14" s="761"/>
      <c r="Q14" s="761"/>
      <c r="R14" s="746"/>
      <c r="S14" s="106">
        <v>6</v>
      </c>
      <c r="T14" s="108"/>
      <c r="U14" s="754"/>
      <c r="V14" s="105"/>
      <c r="W14" s="105"/>
      <c r="X14" s="105"/>
      <c r="Y14" s="105"/>
      <c r="Z14" s="105"/>
    </row>
    <row r="15" spans="2:28" ht="31.5" customHeight="1" x14ac:dyDescent="0.3">
      <c r="B15" s="752">
        <v>1.5</v>
      </c>
      <c r="C15" s="738"/>
      <c r="D15" s="753" t="str">
        <f ca="1">' '!A479</f>
        <v>We could do other jobs on behalf of our customers</v>
      </c>
      <c r="E15" s="753"/>
      <c r="G15" s="761"/>
      <c r="H15" s="761"/>
      <c r="I15" s="761"/>
      <c r="J15" s="761"/>
      <c r="K15" s="761"/>
      <c r="L15" s="761"/>
      <c r="M15" s="761"/>
      <c r="N15" s="761"/>
      <c r="O15" s="761"/>
      <c r="P15" s="761"/>
      <c r="Q15" s="761"/>
      <c r="R15" s="746"/>
      <c r="S15" s="106">
        <v>4</v>
      </c>
      <c r="T15" s="108"/>
      <c r="U15" s="754"/>
      <c r="V15" s="105"/>
      <c r="W15" s="105"/>
      <c r="X15" s="105"/>
      <c r="Y15" s="105"/>
      <c r="Z15" s="105"/>
    </row>
    <row r="16" spans="2:28" ht="31.5" customHeight="1" x14ac:dyDescent="0.3">
      <c r="B16" s="752">
        <v>1.6</v>
      </c>
      <c r="C16" s="738"/>
      <c r="D16" s="753" t="str">
        <f ca="1">' '!A480</f>
        <v>There are substitute products and services available</v>
      </c>
      <c r="E16" s="753"/>
      <c r="G16" s="761"/>
      <c r="H16" s="761"/>
      <c r="I16" s="761"/>
      <c r="J16" s="761"/>
      <c r="K16" s="761"/>
      <c r="L16" s="761"/>
      <c r="M16" s="761"/>
      <c r="N16" s="761"/>
      <c r="O16" s="761"/>
      <c r="P16" s="761"/>
      <c r="Q16" s="761"/>
      <c r="R16" s="746"/>
      <c r="S16" s="106">
        <v>3</v>
      </c>
      <c r="T16" s="108"/>
      <c r="U16" s="754"/>
      <c r="V16" s="105"/>
      <c r="W16" s="105"/>
      <c r="X16" s="105"/>
      <c r="Y16" s="105"/>
      <c r="Z16" s="105"/>
    </row>
    <row r="17" spans="2:26" ht="31.5" customHeight="1" x14ac:dyDescent="0.3">
      <c r="B17" s="752">
        <v>1.7</v>
      </c>
      <c r="C17" s="738"/>
      <c r="D17" s="753" t="str">
        <f ca="1">' '!A481</f>
        <v>Competitors are threatening to offer better prices or value</v>
      </c>
      <c r="E17" s="753"/>
      <c r="G17" s="761"/>
      <c r="H17" s="761"/>
      <c r="I17" s="761"/>
      <c r="J17" s="761"/>
      <c r="K17" s="761"/>
      <c r="L17" s="761"/>
      <c r="M17" s="761"/>
      <c r="N17" s="761"/>
      <c r="O17" s="761"/>
      <c r="P17" s="761"/>
      <c r="Q17" s="761"/>
      <c r="R17" s="746"/>
      <c r="S17" s="106">
        <v>3</v>
      </c>
      <c r="T17" s="108"/>
      <c r="U17" s="754"/>
      <c r="V17" s="105"/>
      <c r="W17" s="105"/>
      <c r="X17" s="105"/>
      <c r="Y17" s="105"/>
      <c r="Z17" s="105"/>
    </row>
    <row r="18" spans="2:26" ht="15.75" customHeight="1" x14ac:dyDescent="0.3">
      <c r="B18" s="737">
        <v>2</v>
      </c>
      <c r="C18" s="738"/>
      <c r="D18" s="739" t="s">
        <v>668</v>
      </c>
      <c r="E18" s="739"/>
      <c r="G18" s="741"/>
      <c r="H18" s="741"/>
      <c r="I18" s="741"/>
      <c r="J18" s="741"/>
      <c r="K18" s="741"/>
      <c r="L18" s="741"/>
      <c r="M18" s="741"/>
      <c r="N18" s="743">
        <f>SUM(B142:B149)</f>
        <v>22</v>
      </c>
      <c r="O18" s="744" t="s">
        <v>688</v>
      </c>
      <c r="P18" s="743">
        <v>40</v>
      </c>
      <c r="Q18" s="745"/>
      <c r="R18" s="746"/>
      <c r="S18" s="747"/>
      <c r="T18" s="750"/>
      <c r="U18" s="749"/>
      <c r="V18" s="105"/>
      <c r="W18" s="105"/>
      <c r="X18" s="105"/>
      <c r="Y18" s="105"/>
      <c r="Z18" s="105"/>
    </row>
    <row r="19" spans="2:26" ht="31.5" customHeight="1" x14ac:dyDescent="0.3">
      <c r="B19" s="756">
        <v>2.1</v>
      </c>
      <c r="C19" s="755"/>
      <c r="D19" s="757" t="str">
        <f ca="1">' '!A483</f>
        <v>We can replace one-time transaction revenues with recurring revenues</v>
      </c>
      <c r="E19" s="757"/>
      <c r="G19" s="758"/>
      <c r="H19" s="758"/>
      <c r="I19" s="758"/>
      <c r="J19" s="758"/>
      <c r="K19" s="758"/>
      <c r="L19" s="758"/>
      <c r="M19" s="758"/>
      <c r="N19" s="758"/>
      <c r="O19" s="758"/>
      <c r="P19" s="758"/>
      <c r="Q19" s="758"/>
      <c r="R19" s="746"/>
      <c r="S19" s="107">
        <v>10</v>
      </c>
      <c r="T19" s="108"/>
      <c r="U19" s="754"/>
      <c r="V19" s="105"/>
      <c r="W19" s="105"/>
      <c r="X19" s="105"/>
      <c r="Y19" s="105"/>
      <c r="Z19" s="105"/>
    </row>
    <row r="20" spans="2:26" ht="31.5" customHeight="1" x14ac:dyDescent="0.3">
      <c r="B20" s="756">
        <v>2.2000000000000002</v>
      </c>
      <c r="C20" s="755"/>
      <c r="D20" s="757" t="str">
        <f ca="1">' '!A484</f>
        <v>Our customers are willing to pay for other elements</v>
      </c>
      <c r="E20" s="757"/>
      <c r="G20" s="758"/>
      <c r="H20" s="758"/>
      <c r="I20" s="758"/>
      <c r="J20" s="758"/>
      <c r="K20" s="758"/>
      <c r="L20" s="758"/>
      <c r="M20" s="758"/>
      <c r="N20" s="758"/>
      <c r="O20" s="758"/>
      <c r="P20" s="758"/>
      <c r="Q20" s="758"/>
      <c r="R20" s="746"/>
      <c r="S20" s="107">
        <v>9</v>
      </c>
      <c r="T20" s="108"/>
      <c r="U20" s="754"/>
      <c r="V20" s="105"/>
      <c r="W20" s="105"/>
      <c r="X20" s="105"/>
      <c r="Y20" s="105"/>
      <c r="Z20" s="105"/>
    </row>
    <row r="21" spans="2:26" ht="31.5" customHeight="1" x14ac:dyDescent="0.3">
      <c r="B21" s="756">
        <v>2.2999999999999998</v>
      </c>
      <c r="C21" s="469"/>
      <c r="D21" s="757" t="str">
        <f ca="1">' '!A485</f>
        <v>We have cross-selling opportunities either internally or with partners</v>
      </c>
      <c r="E21" s="757"/>
      <c r="G21" s="758"/>
      <c r="H21" s="758"/>
      <c r="I21" s="758"/>
      <c r="J21" s="758"/>
      <c r="K21" s="758"/>
      <c r="L21" s="758"/>
      <c r="M21" s="758"/>
      <c r="N21" s="758"/>
      <c r="O21" s="758"/>
      <c r="P21" s="758"/>
      <c r="Q21" s="758"/>
      <c r="R21" s="746"/>
      <c r="S21" s="107">
        <v>8</v>
      </c>
      <c r="T21" s="108"/>
      <c r="U21" s="754"/>
      <c r="V21" s="105"/>
      <c r="W21" s="105"/>
      <c r="X21" s="105"/>
      <c r="Y21" s="105"/>
      <c r="Z21" s="105"/>
    </row>
    <row r="22" spans="2:26" ht="31.5" customHeight="1" x14ac:dyDescent="0.3">
      <c r="B22" s="756">
        <v>2.4</v>
      </c>
      <c r="C22" s="469"/>
      <c r="D22" s="757" t="str">
        <f ca="1">' '!A486</f>
        <v>We can add or create other Revenue Streams</v>
      </c>
      <c r="E22" s="757"/>
      <c r="G22" s="758"/>
      <c r="H22" s="758"/>
      <c r="I22" s="758"/>
      <c r="J22" s="758"/>
      <c r="K22" s="758"/>
      <c r="L22" s="758"/>
      <c r="M22" s="758"/>
      <c r="N22" s="758"/>
      <c r="O22" s="758"/>
      <c r="P22" s="758"/>
      <c r="Q22" s="758"/>
      <c r="R22" s="746"/>
      <c r="S22" s="107">
        <v>7</v>
      </c>
      <c r="T22" s="108"/>
      <c r="U22" s="754"/>
      <c r="V22" s="105"/>
      <c r="W22" s="105"/>
      <c r="X22" s="105"/>
      <c r="Y22" s="105"/>
      <c r="Z22" s="105"/>
    </row>
    <row r="23" spans="2:26" ht="31.5" customHeight="1" x14ac:dyDescent="0.3">
      <c r="B23" s="756">
        <v>2.5</v>
      </c>
      <c r="C23" s="469"/>
      <c r="D23" s="757" t="str">
        <f ca="1">' '!A487</f>
        <v>We can increase prices</v>
      </c>
      <c r="E23" s="757"/>
      <c r="G23" s="758"/>
      <c r="H23" s="758"/>
      <c r="I23" s="758"/>
      <c r="J23" s="758"/>
      <c r="K23" s="758"/>
      <c r="L23" s="758"/>
      <c r="M23" s="758"/>
      <c r="N23" s="758"/>
      <c r="O23" s="758"/>
      <c r="P23" s="758"/>
      <c r="Q23" s="758"/>
      <c r="R23" s="746"/>
      <c r="S23" s="107">
        <v>6</v>
      </c>
      <c r="T23" s="108"/>
      <c r="U23" s="754"/>
      <c r="V23" s="105"/>
      <c r="W23" s="105"/>
      <c r="X23" s="105"/>
      <c r="Y23" s="105"/>
      <c r="Z23" s="105"/>
    </row>
    <row r="24" spans="2:26" ht="31.5" customHeight="1" x14ac:dyDescent="0.3">
      <c r="B24" s="756">
        <v>2.6</v>
      </c>
      <c r="C24" s="469"/>
      <c r="D24" s="757" t="str">
        <f ca="1">' '!A488</f>
        <v>Our margins are threatened by competitors and/or by new technology</v>
      </c>
      <c r="E24" s="757"/>
      <c r="G24" s="758"/>
      <c r="H24" s="758"/>
      <c r="I24" s="758"/>
      <c r="J24" s="758"/>
      <c r="K24" s="758"/>
      <c r="L24" s="758"/>
      <c r="M24" s="758"/>
      <c r="N24" s="758"/>
      <c r="O24" s="758"/>
      <c r="P24" s="758"/>
      <c r="Q24" s="758"/>
      <c r="R24" s="746"/>
      <c r="S24" s="107">
        <v>5</v>
      </c>
      <c r="T24" s="108"/>
      <c r="U24" s="754"/>
      <c r="V24" s="105"/>
      <c r="W24" s="105"/>
      <c r="X24" s="105"/>
      <c r="Y24" s="105"/>
      <c r="Z24" s="105"/>
    </row>
    <row r="25" spans="2:26" ht="31.5" customHeight="1" x14ac:dyDescent="0.3">
      <c r="B25" s="756">
        <v>2.7</v>
      </c>
      <c r="C25" s="469"/>
      <c r="D25" s="757" t="str">
        <f ca="1">' '!A489</f>
        <v>We depend on one or more Revenues Streams</v>
      </c>
      <c r="E25" s="757"/>
      <c r="G25" s="758"/>
      <c r="H25" s="758"/>
      <c r="I25" s="758"/>
      <c r="J25" s="758"/>
      <c r="K25" s="758"/>
      <c r="L25" s="758"/>
      <c r="M25" s="758"/>
      <c r="N25" s="758"/>
      <c r="O25" s="758"/>
      <c r="P25" s="758"/>
      <c r="Q25" s="758"/>
      <c r="R25" s="746"/>
      <c r="S25" s="107">
        <v>4</v>
      </c>
      <c r="T25" s="108"/>
      <c r="U25" s="754"/>
      <c r="V25" s="105"/>
      <c r="W25" s="105"/>
      <c r="X25" s="105"/>
      <c r="Y25" s="105"/>
      <c r="Z25" s="105"/>
    </row>
    <row r="26" spans="2:26" ht="31.5" customHeight="1" x14ac:dyDescent="0.3">
      <c r="B26" s="756">
        <v>2.8</v>
      </c>
      <c r="C26" s="469"/>
      <c r="D26" s="757" t="str">
        <f ca="1">' '!A490</f>
        <v>There are Revenue Streams which are likely to disappear in the future</v>
      </c>
      <c r="E26" s="757"/>
      <c r="G26" s="758"/>
      <c r="H26" s="758"/>
      <c r="I26" s="758"/>
      <c r="J26" s="758"/>
      <c r="K26" s="758"/>
      <c r="L26" s="758"/>
      <c r="M26" s="758"/>
      <c r="N26" s="758"/>
      <c r="O26" s="758"/>
      <c r="P26" s="758"/>
      <c r="Q26" s="758"/>
      <c r="R26" s="746"/>
      <c r="S26" s="107">
        <v>3</v>
      </c>
      <c r="T26" s="108"/>
      <c r="U26" s="754"/>
      <c r="V26" s="105"/>
      <c r="W26" s="105"/>
      <c r="X26" s="105"/>
      <c r="Y26" s="105"/>
      <c r="Z26" s="105"/>
    </row>
    <row r="27" spans="2:26" ht="15.75" customHeight="1" x14ac:dyDescent="0.3">
      <c r="B27" s="737">
        <v>3</v>
      </c>
      <c r="C27" s="738"/>
      <c r="D27" s="739" t="s">
        <v>669</v>
      </c>
      <c r="E27" s="739"/>
      <c r="G27" s="741"/>
      <c r="H27" s="741"/>
      <c r="I27" s="741"/>
      <c r="J27" s="741"/>
      <c r="K27" s="741"/>
      <c r="L27" s="741"/>
      <c r="M27" s="741"/>
      <c r="N27" s="743">
        <f>SUM(B151:B153)</f>
        <v>9</v>
      </c>
      <c r="O27" s="744" t="s">
        <v>688</v>
      </c>
      <c r="P27" s="743">
        <v>15</v>
      </c>
      <c r="Q27" s="743"/>
      <c r="R27" s="746"/>
      <c r="S27" s="747"/>
      <c r="T27" s="750"/>
      <c r="U27" s="749"/>
      <c r="V27" s="105"/>
      <c r="W27" s="105"/>
      <c r="X27" s="105"/>
      <c r="Y27" s="105"/>
      <c r="Z27" s="105"/>
    </row>
    <row r="28" spans="2:26" ht="31.5" customHeight="1" x14ac:dyDescent="0.3">
      <c r="B28" s="752">
        <v>3.1</v>
      </c>
      <c r="C28" s="469"/>
      <c r="D28" s="753" t="str">
        <f ca="1">' '!A492</f>
        <v>We can reduce costs</v>
      </c>
      <c r="E28" s="753"/>
      <c r="G28" s="761"/>
      <c r="H28" s="761"/>
      <c r="I28" s="761"/>
      <c r="J28" s="761"/>
      <c r="K28" s="761"/>
      <c r="L28" s="761"/>
      <c r="M28" s="761"/>
      <c r="N28" s="761"/>
      <c r="O28" s="761"/>
      <c r="P28" s="761"/>
      <c r="Q28" s="761"/>
      <c r="R28" s="746"/>
      <c r="S28" s="106">
        <v>10</v>
      </c>
      <c r="T28" s="108"/>
      <c r="U28" s="754"/>
      <c r="V28" s="105"/>
      <c r="W28" s="105"/>
      <c r="X28" s="105"/>
      <c r="Y28" s="105"/>
      <c r="Z28" s="105"/>
    </row>
    <row r="29" spans="2:26" ht="31.5" customHeight="1" x14ac:dyDescent="0.3">
      <c r="B29" s="752">
        <v>3.2</v>
      </c>
      <c r="C29" s="738"/>
      <c r="D29" s="753" t="str">
        <f ca="1">' '!A493</f>
        <v>Some costs threaten to become unpredictable</v>
      </c>
      <c r="E29" s="753"/>
      <c r="G29" s="761"/>
      <c r="H29" s="761"/>
      <c r="I29" s="761"/>
      <c r="J29" s="761"/>
      <c r="K29" s="761"/>
      <c r="L29" s="761"/>
      <c r="M29" s="761"/>
      <c r="N29" s="761"/>
      <c r="O29" s="761"/>
      <c r="P29" s="761"/>
      <c r="Q29" s="762"/>
      <c r="R29" s="763"/>
      <c r="S29" s="106">
        <v>4</v>
      </c>
      <c r="T29" s="108"/>
      <c r="U29" s="754"/>
      <c r="V29" s="105"/>
      <c r="W29" s="105"/>
      <c r="X29" s="105"/>
      <c r="Y29" s="105"/>
      <c r="Z29" s="105"/>
    </row>
    <row r="30" spans="2:26" ht="90.75" customHeight="1" x14ac:dyDescent="0.3">
      <c r="B30" s="752">
        <v>3.3</v>
      </c>
      <c r="C30" s="755"/>
      <c r="D30" s="753" t="str">
        <f ca="1">' '!A494</f>
        <v>Some costs threaten to grow more quickly than the revenues they support</v>
      </c>
      <c r="E30" s="753"/>
      <c r="G30" s="761"/>
      <c r="H30" s="761"/>
      <c r="I30" s="761"/>
      <c r="J30" s="761"/>
      <c r="K30" s="761"/>
      <c r="L30" s="761"/>
      <c r="M30" s="761"/>
      <c r="N30" s="761"/>
      <c r="O30" s="761"/>
      <c r="P30" s="761"/>
      <c r="Q30" s="764"/>
      <c r="R30" s="765"/>
      <c r="S30" s="106">
        <v>10</v>
      </c>
      <c r="T30" s="108"/>
      <c r="U30" s="754"/>
      <c r="V30" s="105"/>
      <c r="W30" s="105"/>
      <c r="X30" s="105"/>
      <c r="Y30" s="105"/>
      <c r="Z30" s="105"/>
    </row>
    <row r="31" spans="2:26" ht="15.6" x14ac:dyDescent="0.3">
      <c r="B31" s="737">
        <v>4</v>
      </c>
      <c r="C31" s="738"/>
      <c r="D31" s="739" t="s">
        <v>673</v>
      </c>
      <c r="E31" s="739"/>
      <c r="G31" s="741"/>
      <c r="H31" s="741"/>
      <c r="I31" s="741"/>
      <c r="J31" s="741"/>
      <c r="K31" s="741"/>
      <c r="L31" s="741"/>
      <c r="M31" s="741"/>
      <c r="N31" s="743">
        <f>SUM(B155:B162)</f>
        <v>24</v>
      </c>
      <c r="O31" s="744" t="s">
        <v>688</v>
      </c>
      <c r="P31" s="743">
        <v>40</v>
      </c>
      <c r="Q31" s="743"/>
      <c r="R31" s="746"/>
      <c r="S31" s="747"/>
      <c r="T31" s="750"/>
      <c r="U31" s="749"/>
      <c r="V31" s="105"/>
      <c r="W31" s="105"/>
      <c r="X31" s="105"/>
      <c r="Y31" s="105"/>
      <c r="Z31" s="105"/>
    </row>
    <row r="32" spans="2:26" ht="31.5" customHeight="1" x14ac:dyDescent="0.3">
      <c r="B32" s="756">
        <v>4.0999999999999996</v>
      </c>
      <c r="C32" s="755"/>
      <c r="D32" s="757" t="str">
        <f ca="1">' '!A496</f>
        <v>We can benefit from a growing market</v>
      </c>
      <c r="E32" s="757"/>
      <c r="G32" s="758"/>
      <c r="H32" s="758"/>
      <c r="I32" s="758"/>
      <c r="J32" s="758"/>
      <c r="K32" s="758"/>
      <c r="L32" s="758"/>
      <c r="M32" s="758"/>
      <c r="N32" s="758"/>
      <c r="O32" s="758"/>
      <c r="P32" s="758"/>
      <c r="Q32" s="758"/>
      <c r="R32" s="746"/>
      <c r="S32" s="107">
        <v>10</v>
      </c>
      <c r="T32" s="108"/>
      <c r="U32" s="754"/>
      <c r="V32" s="105"/>
      <c r="W32" s="105"/>
      <c r="X32" s="105"/>
      <c r="Y32" s="105"/>
      <c r="Z32" s="105"/>
    </row>
    <row r="33" spans="2:26" ht="31.5" customHeight="1" x14ac:dyDescent="0.3">
      <c r="B33" s="756">
        <v>4.2</v>
      </c>
      <c r="C33" s="755"/>
      <c r="D33" s="757" t="str">
        <f ca="1">' '!A497</f>
        <v>We can serve new Customer Segments</v>
      </c>
      <c r="E33" s="757"/>
      <c r="G33" s="758"/>
      <c r="H33" s="758"/>
      <c r="I33" s="758"/>
      <c r="J33" s="758"/>
      <c r="K33" s="758"/>
      <c r="L33" s="758"/>
      <c r="M33" s="758"/>
      <c r="N33" s="758"/>
      <c r="O33" s="758"/>
      <c r="P33" s="758"/>
      <c r="Q33" s="758"/>
      <c r="R33" s="746"/>
      <c r="S33" s="107">
        <v>9</v>
      </c>
      <c r="T33" s="108"/>
      <c r="U33" s="754"/>
      <c r="V33" s="105"/>
      <c r="W33" s="105"/>
      <c r="X33" s="105"/>
      <c r="Y33" s="105"/>
      <c r="Z33" s="105"/>
    </row>
    <row r="34" spans="2:26" ht="31.5" customHeight="1" x14ac:dyDescent="0.3">
      <c r="B34" s="756">
        <v>4.3</v>
      </c>
      <c r="C34" s="755"/>
      <c r="D34" s="757" t="str">
        <f ca="1">' '!A498</f>
        <v xml:space="preserve">We can better serve our customer through finer segmentation </v>
      </c>
      <c r="E34" s="757"/>
      <c r="G34" s="758"/>
      <c r="H34" s="758"/>
      <c r="I34" s="758"/>
      <c r="J34" s="758"/>
      <c r="K34" s="758"/>
      <c r="L34" s="758"/>
      <c r="M34" s="758"/>
      <c r="N34" s="758"/>
      <c r="O34" s="758"/>
      <c r="P34" s="758"/>
      <c r="Q34" s="758"/>
      <c r="R34" s="746"/>
      <c r="S34" s="107">
        <v>8</v>
      </c>
      <c r="T34" s="108"/>
      <c r="U34" s="754"/>
      <c r="V34" s="105"/>
      <c r="W34" s="105"/>
      <c r="X34" s="105"/>
      <c r="Y34" s="105"/>
      <c r="Z34" s="105"/>
    </row>
    <row r="35" spans="2:26" ht="31.5" customHeight="1" x14ac:dyDescent="0.3">
      <c r="B35" s="756">
        <v>4.4000000000000004</v>
      </c>
      <c r="C35" s="755"/>
      <c r="D35" s="757" t="str">
        <f ca="1">' '!A499</f>
        <v>Our market will be saturated soon</v>
      </c>
      <c r="E35" s="757"/>
      <c r="G35" s="758"/>
      <c r="H35" s="758"/>
      <c r="I35" s="758"/>
      <c r="J35" s="758"/>
      <c r="K35" s="758"/>
      <c r="L35" s="758"/>
      <c r="M35" s="758"/>
      <c r="N35" s="758"/>
      <c r="O35" s="758"/>
      <c r="P35" s="758"/>
      <c r="Q35" s="758"/>
      <c r="R35" s="746"/>
      <c r="S35" s="107">
        <v>7</v>
      </c>
      <c r="T35" s="108"/>
      <c r="U35" s="754"/>
      <c r="V35" s="105"/>
      <c r="W35" s="105"/>
      <c r="X35" s="105"/>
      <c r="Y35" s="105"/>
      <c r="Z35" s="105"/>
    </row>
    <row r="36" spans="2:26" ht="31.5" customHeight="1" x14ac:dyDescent="0.3">
      <c r="B36" s="756">
        <v>4.5</v>
      </c>
      <c r="C36" s="755"/>
      <c r="D36" s="757" t="str">
        <f ca="1">' '!A500</f>
        <v>Our competitors are threatening our market share</v>
      </c>
      <c r="E36" s="757"/>
      <c r="G36" s="758"/>
      <c r="H36" s="758"/>
      <c r="I36" s="758"/>
      <c r="J36" s="758"/>
      <c r="K36" s="758"/>
      <c r="L36" s="758"/>
      <c r="M36" s="758"/>
      <c r="N36" s="758"/>
      <c r="O36" s="758"/>
      <c r="P36" s="758"/>
      <c r="Q36" s="758"/>
      <c r="R36" s="746"/>
      <c r="S36" s="107">
        <v>6</v>
      </c>
      <c r="T36" s="108"/>
      <c r="U36" s="754"/>
      <c r="V36" s="105"/>
      <c r="W36" s="105"/>
      <c r="X36" s="105"/>
      <c r="Y36" s="105"/>
      <c r="Z36" s="105"/>
    </row>
    <row r="37" spans="2:26" ht="31.5" customHeight="1" x14ac:dyDescent="0.3">
      <c r="B37" s="756">
        <v>4.5999999999999996</v>
      </c>
      <c r="C37" s="755"/>
      <c r="D37" s="757" t="str">
        <f ca="1">' '!A501</f>
        <v>It is likely that we loose customers</v>
      </c>
      <c r="E37" s="757"/>
      <c r="G37" s="758"/>
      <c r="H37" s="758"/>
      <c r="I37" s="758"/>
      <c r="J37" s="758"/>
      <c r="K37" s="758"/>
      <c r="L37" s="758"/>
      <c r="M37" s="758"/>
      <c r="N37" s="758"/>
      <c r="O37" s="758"/>
      <c r="P37" s="758"/>
      <c r="Q37" s="758"/>
      <c r="R37" s="746"/>
      <c r="S37" s="107">
        <v>5</v>
      </c>
      <c r="T37" s="108"/>
      <c r="U37" s="754"/>
      <c r="V37" s="105"/>
      <c r="W37" s="105"/>
      <c r="X37" s="105"/>
      <c r="Y37" s="105"/>
      <c r="Z37" s="105"/>
    </row>
    <row r="38" spans="2:26" ht="31.5" customHeight="1" x14ac:dyDescent="0.3">
      <c r="B38" s="756">
        <v>4.7</v>
      </c>
      <c r="C38" s="755"/>
      <c r="D38" s="757" t="str">
        <f ca="1">' '!A502</f>
        <v>It is likely that customers are to defect</v>
      </c>
      <c r="E38" s="757"/>
      <c r="G38" s="758"/>
      <c r="H38" s="758"/>
      <c r="I38" s="758"/>
      <c r="J38" s="758"/>
      <c r="K38" s="758"/>
      <c r="L38" s="758"/>
      <c r="M38" s="758"/>
      <c r="N38" s="758"/>
      <c r="O38" s="758"/>
      <c r="P38" s="758"/>
      <c r="Q38" s="758"/>
      <c r="R38" s="746"/>
      <c r="S38" s="107">
        <v>4</v>
      </c>
      <c r="T38" s="108"/>
      <c r="U38" s="754"/>
      <c r="V38" s="105"/>
      <c r="W38" s="105"/>
      <c r="X38" s="105"/>
      <c r="Y38" s="105"/>
      <c r="Z38" s="105"/>
    </row>
    <row r="39" spans="2:26" ht="31.5" customHeight="1" x14ac:dyDescent="0.3">
      <c r="B39" s="756">
        <v>4.8</v>
      </c>
      <c r="C39" s="755"/>
      <c r="D39" s="757" t="str">
        <f ca="1">' '!A503</f>
        <v>Competition will intensify in our market</v>
      </c>
      <c r="E39" s="757"/>
      <c r="G39" s="758"/>
      <c r="H39" s="758"/>
      <c r="I39" s="758"/>
      <c r="J39" s="758"/>
      <c r="K39" s="758"/>
      <c r="L39" s="758"/>
      <c r="M39" s="758"/>
      <c r="N39" s="758"/>
      <c r="O39" s="758"/>
      <c r="P39" s="758"/>
      <c r="Q39" s="758"/>
      <c r="R39" s="746"/>
      <c r="S39" s="107">
        <v>3</v>
      </c>
      <c r="T39" s="108"/>
      <c r="U39" s="754"/>
      <c r="V39" s="105"/>
      <c r="W39" s="105"/>
      <c r="X39" s="105"/>
      <c r="Y39" s="105"/>
      <c r="Z39" s="105"/>
    </row>
    <row r="40" spans="2:26" ht="15.6" x14ac:dyDescent="0.3">
      <c r="B40" s="737">
        <v>5</v>
      </c>
      <c r="C40" s="738"/>
      <c r="D40" s="739" t="s">
        <v>675</v>
      </c>
      <c r="E40" s="739"/>
      <c r="G40" s="741"/>
      <c r="H40" s="741"/>
      <c r="I40" s="741"/>
      <c r="J40" s="741"/>
      <c r="K40" s="741"/>
      <c r="L40" s="741"/>
      <c r="M40" s="741"/>
      <c r="N40" s="743">
        <f>SUM(B164:B170)</f>
        <v>20</v>
      </c>
      <c r="O40" s="744" t="s">
        <v>688</v>
      </c>
      <c r="P40" s="743">
        <v>35</v>
      </c>
      <c r="Q40" s="745"/>
      <c r="R40" s="746"/>
      <c r="S40" s="747"/>
      <c r="T40" s="108"/>
      <c r="U40" s="754"/>
      <c r="V40" s="105"/>
      <c r="W40" s="105"/>
      <c r="X40" s="105"/>
      <c r="Y40" s="105"/>
      <c r="Z40" s="105"/>
    </row>
    <row r="41" spans="2:26" ht="31.5" customHeight="1" x14ac:dyDescent="0.3">
      <c r="B41" s="752">
        <v>5.0999999999999996</v>
      </c>
      <c r="C41" s="469"/>
      <c r="D41" s="753" t="str">
        <f ca="1">' '!A505</f>
        <v>We can improve channel efficiency and effectiveness</v>
      </c>
      <c r="E41" s="753"/>
      <c r="G41" s="761"/>
      <c r="H41" s="761"/>
      <c r="I41" s="761"/>
      <c r="J41" s="761"/>
      <c r="K41" s="761"/>
      <c r="L41" s="761"/>
      <c r="M41" s="761"/>
      <c r="N41" s="761"/>
      <c r="O41" s="761"/>
      <c r="P41" s="761"/>
      <c r="Q41" s="761"/>
      <c r="R41" s="746"/>
      <c r="S41" s="106">
        <v>1</v>
      </c>
      <c r="T41" s="108"/>
      <c r="U41" s="754"/>
      <c r="V41" s="105"/>
      <c r="W41" s="105"/>
      <c r="X41" s="105"/>
      <c r="Y41" s="105"/>
      <c r="Z41" s="105"/>
    </row>
    <row r="42" spans="2:26" ht="31.5" customHeight="1" x14ac:dyDescent="0.3">
      <c r="B42" s="752">
        <v>5.2</v>
      </c>
      <c r="C42" s="738"/>
      <c r="D42" s="753" t="str">
        <f ca="1">' '!A506</f>
        <v>We can better integrate our Channels</v>
      </c>
      <c r="E42" s="753"/>
      <c r="G42" s="761"/>
      <c r="H42" s="761"/>
      <c r="I42" s="761"/>
      <c r="J42" s="761"/>
      <c r="K42" s="761"/>
      <c r="L42" s="761"/>
      <c r="M42" s="761"/>
      <c r="N42" s="761"/>
      <c r="O42" s="761"/>
      <c r="P42" s="761"/>
      <c r="Q42" s="762"/>
      <c r="R42" s="746"/>
      <c r="S42" s="106">
        <v>2</v>
      </c>
      <c r="T42" s="108"/>
      <c r="U42" s="754"/>
      <c r="V42" s="105"/>
      <c r="W42" s="105"/>
      <c r="X42" s="105"/>
      <c r="Y42" s="105"/>
      <c r="Z42" s="105"/>
    </row>
    <row r="43" spans="2:26" ht="31.5" customHeight="1" x14ac:dyDescent="0.3">
      <c r="B43" s="752">
        <v>5.3</v>
      </c>
      <c r="C43" s="755"/>
      <c r="D43" s="753" t="str">
        <f ca="1">' '!A507</f>
        <v>We can find new complementary partner Channels</v>
      </c>
      <c r="E43" s="753"/>
      <c r="G43" s="761"/>
      <c r="H43" s="761"/>
      <c r="I43" s="761"/>
      <c r="J43" s="761"/>
      <c r="K43" s="761"/>
      <c r="L43" s="761"/>
      <c r="M43" s="761"/>
      <c r="N43" s="761"/>
      <c r="O43" s="761"/>
      <c r="P43" s="761"/>
      <c r="Q43" s="764"/>
      <c r="R43" s="746"/>
      <c r="S43" s="106">
        <v>3</v>
      </c>
      <c r="T43" s="108"/>
      <c r="U43" s="754"/>
      <c r="V43" s="105"/>
      <c r="W43" s="105"/>
      <c r="X43" s="105"/>
      <c r="Y43" s="105"/>
      <c r="Z43" s="105"/>
    </row>
    <row r="44" spans="2:26" ht="31.5" customHeight="1" x14ac:dyDescent="0.3">
      <c r="B44" s="752">
        <v>5.4</v>
      </c>
      <c r="C44" s="738"/>
      <c r="D44" s="753" t="str">
        <f ca="1">' '!A508</f>
        <v>We can increase margins by directly serving customers</v>
      </c>
      <c r="E44" s="753"/>
      <c r="G44" s="761"/>
      <c r="H44" s="761"/>
      <c r="I44" s="761"/>
      <c r="J44" s="761"/>
      <c r="K44" s="761"/>
      <c r="L44" s="761"/>
      <c r="M44" s="761"/>
      <c r="N44" s="761"/>
      <c r="O44" s="761"/>
      <c r="P44" s="761"/>
      <c r="Q44" s="761"/>
      <c r="R44" s="746"/>
      <c r="S44" s="106">
        <v>4</v>
      </c>
      <c r="T44" s="108"/>
      <c r="U44" s="754"/>
      <c r="V44" s="105"/>
      <c r="W44" s="105"/>
      <c r="X44" s="105"/>
      <c r="Y44" s="105"/>
      <c r="Z44" s="105"/>
    </row>
    <row r="45" spans="2:26" ht="31.5" customHeight="1" x14ac:dyDescent="0.3">
      <c r="B45" s="752">
        <v>5.5</v>
      </c>
      <c r="C45" s="469"/>
      <c r="D45" s="753" t="str">
        <f ca="1">' '!A509</f>
        <v>We can better align Channels with Customer Segments</v>
      </c>
      <c r="E45" s="753"/>
      <c r="G45" s="761"/>
      <c r="H45" s="761"/>
      <c r="I45" s="761"/>
      <c r="J45" s="761"/>
      <c r="K45" s="761"/>
      <c r="L45" s="761"/>
      <c r="M45" s="761"/>
      <c r="N45" s="761"/>
      <c r="O45" s="761"/>
      <c r="P45" s="761"/>
      <c r="Q45" s="761"/>
      <c r="R45" s="746"/>
      <c r="S45" s="106">
        <v>5</v>
      </c>
      <c r="T45" s="108"/>
      <c r="U45" s="754"/>
      <c r="V45" s="105"/>
      <c r="W45" s="105"/>
      <c r="X45" s="105"/>
      <c r="Y45" s="105"/>
      <c r="Z45" s="105"/>
    </row>
    <row r="46" spans="2:26" ht="31.5" customHeight="1" x14ac:dyDescent="0.3">
      <c r="B46" s="752">
        <v>5.6</v>
      </c>
      <c r="C46" s="738"/>
      <c r="D46" s="753" t="str">
        <f ca="1">' '!A510</f>
        <v>Competitors threaten our Channels</v>
      </c>
      <c r="E46" s="753"/>
      <c r="G46" s="761"/>
      <c r="H46" s="761"/>
      <c r="I46" s="761"/>
      <c r="J46" s="761"/>
      <c r="K46" s="761"/>
      <c r="L46" s="761"/>
      <c r="M46" s="761"/>
      <c r="N46" s="761"/>
      <c r="O46" s="761"/>
      <c r="P46" s="761"/>
      <c r="Q46" s="762"/>
      <c r="R46" s="746"/>
      <c r="S46" s="106">
        <v>6</v>
      </c>
      <c r="T46" s="108"/>
      <c r="U46" s="754"/>
      <c r="V46" s="105"/>
      <c r="W46" s="105"/>
      <c r="X46" s="105"/>
      <c r="Y46" s="105"/>
      <c r="Z46" s="105"/>
    </row>
    <row r="47" spans="2:26" ht="31.5" customHeight="1" x14ac:dyDescent="0.3">
      <c r="B47" s="752">
        <v>5.7</v>
      </c>
      <c r="C47" s="755"/>
      <c r="D47" s="753" t="str">
        <f ca="1">' '!A511</f>
        <v>Our Channels are in danger of becoming irrelevant to customers</v>
      </c>
      <c r="E47" s="753"/>
      <c r="G47" s="761"/>
      <c r="H47" s="761"/>
      <c r="I47" s="761"/>
      <c r="J47" s="761"/>
      <c r="K47" s="761"/>
      <c r="L47" s="761"/>
      <c r="M47" s="761"/>
      <c r="N47" s="761"/>
      <c r="O47" s="761"/>
      <c r="P47" s="761"/>
      <c r="Q47" s="764"/>
      <c r="R47" s="746"/>
      <c r="S47" s="106">
        <v>7</v>
      </c>
      <c r="T47" s="108"/>
      <c r="U47" s="754"/>
      <c r="V47" s="105"/>
      <c r="W47" s="105"/>
      <c r="X47" s="105"/>
      <c r="Y47" s="105"/>
      <c r="Z47" s="105"/>
    </row>
    <row r="48" spans="2:26" ht="15.6" x14ac:dyDescent="0.3">
      <c r="B48" s="737">
        <v>6</v>
      </c>
      <c r="C48" s="738"/>
      <c r="D48" s="739" t="s">
        <v>667</v>
      </c>
      <c r="E48" s="739"/>
      <c r="G48" s="741"/>
      <c r="H48" s="741"/>
      <c r="I48" s="741"/>
      <c r="J48" s="741"/>
      <c r="K48" s="741"/>
      <c r="L48" s="741"/>
      <c r="M48" s="741"/>
      <c r="N48" s="743">
        <f>SUM(B172:B178)</f>
        <v>20</v>
      </c>
      <c r="O48" s="744" t="s">
        <v>688</v>
      </c>
      <c r="P48" s="743">
        <v>35</v>
      </c>
      <c r="Q48" s="745"/>
      <c r="R48" s="746"/>
      <c r="S48" s="747"/>
      <c r="T48" s="108"/>
      <c r="U48" s="754"/>
      <c r="V48" s="105"/>
      <c r="W48" s="105"/>
      <c r="X48" s="105"/>
      <c r="Y48" s="105"/>
      <c r="Z48" s="105"/>
    </row>
    <row r="49" spans="2:26" ht="31.5" customHeight="1" x14ac:dyDescent="0.3">
      <c r="B49" s="756">
        <v>6.1</v>
      </c>
      <c r="C49" s="755"/>
      <c r="D49" s="757" t="str">
        <f ca="1">' '!A513</f>
        <v>There is potential to improve customer follow-up</v>
      </c>
      <c r="E49" s="757"/>
      <c r="G49" s="758"/>
      <c r="H49" s="758"/>
      <c r="I49" s="758"/>
      <c r="J49" s="758"/>
      <c r="K49" s="758"/>
      <c r="L49" s="758"/>
      <c r="M49" s="758"/>
      <c r="N49" s="758"/>
      <c r="O49" s="758"/>
      <c r="P49" s="758"/>
      <c r="Q49" s="758"/>
      <c r="R49" s="746"/>
      <c r="S49" s="107">
        <v>8</v>
      </c>
      <c r="T49" s="108"/>
      <c r="U49" s="754"/>
      <c r="V49" s="105"/>
      <c r="W49" s="105"/>
      <c r="X49" s="105"/>
      <c r="Y49" s="105"/>
      <c r="Z49" s="105"/>
    </row>
    <row r="50" spans="2:26" ht="31.5" customHeight="1" x14ac:dyDescent="0.3">
      <c r="B50" s="756">
        <v>6.2</v>
      </c>
      <c r="C50" s="755"/>
      <c r="D50" s="757" t="str">
        <f ca="1">' '!A514</f>
        <v>We can tighten our relationships with customers</v>
      </c>
      <c r="E50" s="757"/>
      <c r="G50" s="758"/>
      <c r="H50" s="758"/>
      <c r="I50" s="758"/>
      <c r="J50" s="758"/>
      <c r="K50" s="758"/>
      <c r="L50" s="758"/>
      <c r="M50" s="758"/>
      <c r="N50" s="758"/>
      <c r="O50" s="758"/>
      <c r="P50" s="758"/>
      <c r="Q50" s="758"/>
      <c r="R50" s="746"/>
      <c r="S50" s="107">
        <v>7</v>
      </c>
      <c r="T50" s="108"/>
      <c r="U50" s="754"/>
      <c r="V50" s="105"/>
      <c r="W50" s="105"/>
      <c r="X50" s="105"/>
      <c r="Y50" s="105"/>
      <c r="Z50" s="105"/>
    </row>
    <row r="51" spans="2:26" ht="31.5" customHeight="1" x14ac:dyDescent="0.3">
      <c r="B51" s="756">
        <v>6.3</v>
      </c>
      <c r="C51" s="755"/>
      <c r="D51" s="757" t="str">
        <f ca="1">' '!A515</f>
        <v>We can improve personalization</v>
      </c>
      <c r="E51" s="757"/>
      <c r="G51" s="758"/>
      <c r="H51" s="758"/>
      <c r="I51" s="758"/>
      <c r="J51" s="758"/>
      <c r="K51" s="758"/>
      <c r="L51" s="758"/>
      <c r="M51" s="758"/>
      <c r="N51" s="758"/>
      <c r="O51" s="758"/>
      <c r="P51" s="758"/>
      <c r="Q51" s="758"/>
      <c r="R51" s="746"/>
      <c r="S51" s="107">
        <v>6</v>
      </c>
      <c r="T51" s="108"/>
      <c r="U51" s="754"/>
      <c r="V51" s="105"/>
      <c r="W51" s="105"/>
      <c r="X51" s="105"/>
      <c r="Y51" s="105"/>
      <c r="Z51" s="105"/>
    </row>
    <row r="52" spans="2:26" ht="31.5" customHeight="1" x14ac:dyDescent="0.3">
      <c r="B52" s="756">
        <v>6.4</v>
      </c>
      <c r="C52" s="755"/>
      <c r="D52" s="757" t="str">
        <f ca="1">' '!A516</f>
        <v>We can increase switching costs for  customers</v>
      </c>
      <c r="E52" s="757"/>
      <c r="G52" s="758"/>
      <c r="H52" s="758"/>
      <c r="I52" s="758"/>
      <c r="J52" s="758"/>
      <c r="K52" s="758"/>
      <c r="L52" s="758"/>
      <c r="M52" s="758"/>
      <c r="N52" s="758"/>
      <c r="O52" s="758"/>
      <c r="P52" s="758"/>
      <c r="Q52" s="758"/>
      <c r="R52" s="746"/>
      <c r="S52" s="107">
        <v>5</v>
      </c>
      <c r="T52" s="108"/>
      <c r="U52" s="754"/>
      <c r="V52" s="105"/>
      <c r="W52" s="105"/>
      <c r="X52" s="105"/>
      <c r="Y52" s="105"/>
      <c r="Z52" s="105"/>
    </row>
    <row r="53" spans="2:26" ht="31.5" customHeight="1" x14ac:dyDescent="0.3">
      <c r="B53" s="756">
        <v>6.5</v>
      </c>
      <c r="C53" s="755"/>
      <c r="D53" s="757" t="str">
        <f ca="1">' '!A517</f>
        <v>We have identified and "fired" unprofitable customers</v>
      </c>
      <c r="E53" s="757"/>
      <c r="G53" s="758"/>
      <c r="H53" s="758"/>
      <c r="I53" s="758"/>
      <c r="J53" s="758"/>
      <c r="K53" s="758"/>
      <c r="L53" s="758"/>
      <c r="M53" s="758"/>
      <c r="N53" s="758"/>
      <c r="O53" s="758"/>
      <c r="P53" s="758"/>
      <c r="Q53" s="758"/>
      <c r="R53" s="746"/>
      <c r="S53" s="107">
        <v>4</v>
      </c>
      <c r="T53" s="108"/>
      <c r="U53" s="754"/>
      <c r="V53" s="105"/>
      <c r="W53" s="105"/>
      <c r="X53" s="105"/>
      <c r="Y53" s="105"/>
      <c r="Z53" s="105"/>
    </row>
    <row r="54" spans="2:26" ht="31.5" customHeight="1" x14ac:dyDescent="0.3">
      <c r="B54" s="756">
        <v>6.6</v>
      </c>
      <c r="C54" s="755"/>
      <c r="D54" s="757" t="str">
        <f ca="1">' '!A518</f>
        <v>We have automate some relationships</v>
      </c>
      <c r="E54" s="757"/>
      <c r="G54" s="758"/>
      <c r="H54" s="758"/>
      <c r="I54" s="758"/>
      <c r="J54" s="758"/>
      <c r="K54" s="758"/>
      <c r="L54" s="758"/>
      <c r="M54" s="758"/>
      <c r="N54" s="758"/>
      <c r="O54" s="758"/>
      <c r="P54" s="758"/>
      <c r="Q54" s="758"/>
      <c r="R54" s="746"/>
      <c r="S54" s="107">
        <v>3</v>
      </c>
      <c r="T54" s="108"/>
      <c r="U54" s="754"/>
      <c r="V54" s="105"/>
      <c r="W54" s="105"/>
      <c r="X54" s="105"/>
      <c r="Y54" s="105"/>
      <c r="Z54" s="105"/>
    </row>
    <row r="55" spans="2:26" ht="31.5" customHeight="1" x14ac:dyDescent="0.3">
      <c r="B55" s="756">
        <v>6.7</v>
      </c>
      <c r="C55" s="755"/>
      <c r="D55" s="757" t="str">
        <f ca="1">' '!A519</f>
        <v>Some of our Customer Relationships are in danger of deteriorating</v>
      </c>
      <c r="E55" s="757"/>
      <c r="G55" s="758"/>
      <c r="H55" s="758"/>
      <c r="I55" s="758"/>
      <c r="J55" s="758"/>
      <c r="K55" s="758"/>
      <c r="L55" s="758"/>
      <c r="M55" s="758"/>
      <c r="N55" s="758"/>
      <c r="O55" s="758"/>
      <c r="P55" s="758"/>
      <c r="Q55" s="758"/>
      <c r="R55" s="746"/>
      <c r="S55" s="107">
        <v>1</v>
      </c>
      <c r="T55" s="108"/>
      <c r="U55" s="754"/>
      <c r="V55" s="105"/>
      <c r="W55" s="105"/>
      <c r="X55" s="105"/>
      <c r="Y55" s="105"/>
      <c r="Z55" s="105"/>
    </row>
    <row r="56" spans="2:26" ht="15.6" x14ac:dyDescent="0.3">
      <c r="B56" s="737">
        <v>7</v>
      </c>
      <c r="C56" s="738"/>
      <c r="D56" s="739" t="s">
        <v>679</v>
      </c>
      <c r="E56" s="739"/>
      <c r="G56" s="741"/>
      <c r="H56" s="741"/>
      <c r="I56" s="741"/>
      <c r="J56" s="741"/>
      <c r="K56" s="741"/>
      <c r="L56" s="741"/>
      <c r="M56" s="741"/>
      <c r="N56" s="743">
        <f>SUM(B180:B185)</f>
        <v>17</v>
      </c>
      <c r="O56" s="744" t="s">
        <v>688</v>
      </c>
      <c r="P56" s="743">
        <v>30</v>
      </c>
      <c r="Q56" s="745"/>
      <c r="R56" s="746"/>
      <c r="S56" s="747"/>
      <c r="T56" s="108"/>
      <c r="U56" s="754"/>
      <c r="V56" s="105"/>
      <c r="W56" s="105"/>
      <c r="X56" s="105"/>
      <c r="Y56" s="105"/>
      <c r="Z56" s="105"/>
    </row>
    <row r="57" spans="2:26" ht="31.5" customHeight="1" x14ac:dyDescent="0.3">
      <c r="B57" s="752">
        <v>7.1</v>
      </c>
      <c r="C57" s="469"/>
      <c r="D57" s="753" t="str">
        <f ca="1">' '!A521</f>
        <v>We can use less costly resources to achieve the same results</v>
      </c>
      <c r="E57" s="753"/>
      <c r="G57" s="761"/>
      <c r="H57" s="761"/>
      <c r="I57" s="761"/>
      <c r="J57" s="761"/>
      <c r="K57" s="761"/>
      <c r="L57" s="761"/>
      <c r="M57" s="761"/>
      <c r="N57" s="761"/>
      <c r="O57" s="761"/>
      <c r="P57" s="761"/>
      <c r="Q57" s="761"/>
      <c r="R57" s="746"/>
      <c r="S57" s="106">
        <v>9</v>
      </c>
      <c r="T57" s="108"/>
      <c r="U57" s="754"/>
      <c r="V57" s="105"/>
      <c r="W57" s="105"/>
      <c r="X57" s="105"/>
      <c r="Y57" s="105"/>
      <c r="Z57" s="105"/>
    </row>
    <row r="58" spans="2:26" ht="31.5" customHeight="1" x14ac:dyDescent="0.3">
      <c r="B58" s="752">
        <v>7.2</v>
      </c>
      <c r="C58" s="469"/>
      <c r="D58" s="753" t="str">
        <f ca="1">' '!A522</f>
        <v>Which Key Resources could be  sourced from partners</v>
      </c>
      <c r="E58" s="753"/>
      <c r="G58" s="761"/>
      <c r="H58" s="761"/>
      <c r="I58" s="761"/>
      <c r="J58" s="761"/>
      <c r="K58" s="761"/>
      <c r="L58" s="761"/>
      <c r="M58" s="761"/>
      <c r="N58" s="761"/>
      <c r="O58" s="761"/>
      <c r="P58" s="761"/>
      <c r="Q58" s="761"/>
      <c r="R58" s="746"/>
      <c r="S58" s="106">
        <v>8</v>
      </c>
      <c r="T58" s="108"/>
      <c r="U58" s="754"/>
      <c r="V58" s="105"/>
      <c r="W58" s="105"/>
      <c r="X58" s="105"/>
      <c r="Y58" s="105"/>
      <c r="Z58" s="105"/>
    </row>
    <row r="59" spans="2:26" ht="31.5" customHeight="1" x14ac:dyDescent="0.3">
      <c r="B59" s="752">
        <v>7.3</v>
      </c>
      <c r="C59" s="469"/>
      <c r="D59" s="753" t="str">
        <f ca="1">' '!A523</f>
        <v>Some Key Resources are under-exploited</v>
      </c>
      <c r="E59" s="753"/>
      <c r="G59" s="761"/>
      <c r="H59" s="761"/>
      <c r="I59" s="761"/>
      <c r="J59" s="761"/>
      <c r="K59" s="761"/>
      <c r="L59" s="761"/>
      <c r="M59" s="761"/>
      <c r="N59" s="761"/>
      <c r="O59" s="761"/>
      <c r="P59" s="761"/>
      <c r="Q59" s="761"/>
      <c r="R59" s="746"/>
      <c r="S59" s="106">
        <v>7</v>
      </c>
      <c r="T59" s="108"/>
      <c r="U59" s="754"/>
      <c r="V59" s="105"/>
      <c r="W59" s="105"/>
      <c r="X59" s="105"/>
      <c r="Y59" s="105"/>
      <c r="Z59" s="105"/>
    </row>
    <row r="60" spans="2:26" ht="31.5" customHeight="1" x14ac:dyDescent="0.3">
      <c r="B60" s="752">
        <v>7.4</v>
      </c>
      <c r="C60" s="469"/>
      <c r="D60" s="753" t="str">
        <f ca="1">' '!A524</f>
        <v>We have unused intellectual property of value to others</v>
      </c>
      <c r="E60" s="753"/>
      <c r="G60" s="761"/>
      <c r="H60" s="761"/>
      <c r="I60" s="761"/>
      <c r="J60" s="761"/>
      <c r="K60" s="761"/>
      <c r="L60" s="761"/>
      <c r="M60" s="761"/>
      <c r="N60" s="761"/>
      <c r="O60" s="761"/>
      <c r="P60" s="761"/>
      <c r="Q60" s="761"/>
      <c r="R60" s="746"/>
      <c r="S60" s="106">
        <v>6</v>
      </c>
      <c r="T60" s="108"/>
      <c r="U60" s="754"/>
      <c r="V60" s="105"/>
      <c r="W60" s="105"/>
      <c r="X60" s="105"/>
      <c r="Y60" s="105"/>
      <c r="Z60" s="105"/>
    </row>
    <row r="61" spans="2:26" ht="31.5" customHeight="1" x14ac:dyDescent="0.3">
      <c r="B61" s="752">
        <v>7.5</v>
      </c>
      <c r="C61" s="469"/>
      <c r="D61" s="753" t="str">
        <f ca="1">' '!A525</f>
        <v>We face a disruption in the supply of certain resources</v>
      </c>
      <c r="E61" s="753"/>
      <c r="G61" s="761"/>
      <c r="H61" s="761"/>
      <c r="I61" s="761"/>
      <c r="J61" s="761"/>
      <c r="K61" s="761"/>
      <c r="L61" s="761"/>
      <c r="M61" s="761"/>
      <c r="N61" s="761"/>
      <c r="O61" s="761"/>
      <c r="P61" s="761"/>
      <c r="Q61" s="761"/>
      <c r="R61" s="746"/>
      <c r="S61" s="106">
        <v>5</v>
      </c>
      <c r="T61" s="108"/>
      <c r="U61" s="754"/>
      <c r="V61" s="105"/>
      <c r="W61" s="105"/>
      <c r="X61" s="105"/>
      <c r="Y61" s="105"/>
      <c r="Z61" s="105"/>
    </row>
    <row r="62" spans="2:26" ht="31.5" customHeight="1" x14ac:dyDescent="0.3">
      <c r="B62" s="752">
        <v>7.6</v>
      </c>
      <c r="C62" s="469"/>
      <c r="D62" s="753" t="str">
        <f ca="1">' '!A526</f>
        <v>The quality of our resources are threatened</v>
      </c>
      <c r="E62" s="753"/>
      <c r="G62" s="761"/>
      <c r="H62" s="761"/>
      <c r="I62" s="761"/>
      <c r="J62" s="761"/>
      <c r="K62" s="761"/>
      <c r="L62" s="761"/>
      <c r="M62" s="761"/>
      <c r="N62" s="761"/>
      <c r="O62" s="761"/>
      <c r="P62" s="761"/>
      <c r="Q62" s="761"/>
      <c r="R62" s="746"/>
      <c r="S62" s="106">
        <v>4</v>
      </c>
      <c r="T62" s="108"/>
      <c r="U62" s="754"/>
      <c r="V62" s="105"/>
      <c r="W62" s="105"/>
      <c r="X62" s="105"/>
      <c r="Y62" s="105"/>
      <c r="Z62" s="105"/>
    </row>
    <row r="63" spans="2:26" ht="15.6" x14ac:dyDescent="0.3">
      <c r="B63" s="737">
        <v>8</v>
      </c>
      <c r="C63" s="738"/>
      <c r="D63" s="739" t="s">
        <v>684</v>
      </c>
      <c r="E63" s="739"/>
      <c r="G63" s="741"/>
      <c r="H63" s="741"/>
      <c r="I63" s="741"/>
      <c r="J63" s="741"/>
      <c r="K63" s="741"/>
      <c r="L63" s="741"/>
      <c r="M63" s="741"/>
      <c r="N63" s="743">
        <f>SUM(B187:B191)</f>
        <v>15</v>
      </c>
      <c r="O63" s="744" t="s">
        <v>688</v>
      </c>
      <c r="P63" s="743">
        <v>25</v>
      </c>
      <c r="Q63" s="745"/>
      <c r="R63" s="746"/>
      <c r="S63" s="747"/>
      <c r="T63" s="108"/>
      <c r="U63" s="754"/>
      <c r="V63" s="105"/>
      <c r="W63" s="105"/>
      <c r="X63" s="105"/>
      <c r="Y63" s="105"/>
      <c r="Z63" s="105"/>
    </row>
    <row r="64" spans="2:26" ht="31.5" customHeight="1" x14ac:dyDescent="0.3">
      <c r="B64" s="756">
        <v>8.1</v>
      </c>
      <c r="C64" s="755"/>
      <c r="D64" s="757" t="str">
        <f ca="1">' '!A528</f>
        <v>We can standardize some Key Activities</v>
      </c>
      <c r="E64" s="757"/>
      <c r="G64" s="758"/>
      <c r="H64" s="758"/>
      <c r="I64" s="758"/>
      <c r="J64" s="758"/>
      <c r="K64" s="758"/>
      <c r="L64" s="758"/>
      <c r="M64" s="758"/>
      <c r="N64" s="758"/>
      <c r="O64" s="758"/>
      <c r="P64" s="758"/>
      <c r="Q64" s="758"/>
      <c r="R64" s="746"/>
      <c r="S64" s="107">
        <v>8</v>
      </c>
      <c r="T64" s="108"/>
      <c r="U64" s="754"/>
      <c r="V64" s="105"/>
      <c r="W64" s="105"/>
      <c r="X64" s="105"/>
      <c r="Y64" s="105"/>
      <c r="Z64" s="105"/>
    </row>
    <row r="65" spans="2:26" ht="31.5" customHeight="1" x14ac:dyDescent="0.3">
      <c r="B65" s="756">
        <v>8.1999999999999993</v>
      </c>
      <c r="C65" s="755"/>
      <c r="D65" s="757" t="str">
        <f ca="1">' '!A529</f>
        <v>We can improve efficiency in general</v>
      </c>
      <c r="E65" s="757"/>
      <c r="G65" s="758"/>
      <c r="H65" s="758"/>
      <c r="I65" s="758"/>
      <c r="J65" s="758"/>
      <c r="K65" s="758"/>
      <c r="L65" s="758"/>
      <c r="M65" s="758"/>
      <c r="N65" s="758"/>
      <c r="O65" s="758"/>
      <c r="P65" s="758"/>
      <c r="Q65" s="758"/>
      <c r="R65" s="746"/>
      <c r="S65" s="107">
        <v>5</v>
      </c>
      <c r="T65" s="108"/>
      <c r="U65" s="754"/>
      <c r="V65" s="105"/>
      <c r="W65" s="105"/>
      <c r="X65" s="105"/>
      <c r="Y65" s="105"/>
      <c r="Z65" s="105"/>
    </row>
    <row r="66" spans="2:26" ht="31.5" customHeight="1" x14ac:dyDescent="0.3">
      <c r="B66" s="756">
        <v>8.3000000000000007</v>
      </c>
      <c r="C66" s="755"/>
      <c r="D66" s="757" t="str">
        <f ca="1">' '!A530</f>
        <v>IT can support boost efficiency</v>
      </c>
      <c r="E66" s="757"/>
      <c r="G66" s="758"/>
      <c r="H66" s="758"/>
      <c r="I66" s="758"/>
      <c r="J66" s="758"/>
      <c r="K66" s="758"/>
      <c r="L66" s="758"/>
      <c r="M66" s="758"/>
      <c r="N66" s="758"/>
      <c r="O66" s="758"/>
      <c r="P66" s="758"/>
      <c r="Q66" s="758"/>
      <c r="R66" s="746"/>
      <c r="S66" s="107">
        <v>2</v>
      </c>
      <c r="T66" s="108"/>
      <c r="U66" s="754"/>
      <c r="V66" s="105"/>
      <c r="W66" s="105"/>
      <c r="X66" s="105"/>
      <c r="Y66" s="105"/>
      <c r="Z66" s="105"/>
    </row>
    <row r="67" spans="2:26" ht="31.5" customHeight="1" x14ac:dyDescent="0.3">
      <c r="B67" s="756">
        <v>8.4</v>
      </c>
      <c r="C67" s="755"/>
      <c r="D67" s="757" t="str">
        <f ca="1">' '!A531</f>
        <v>Some Key Activities might be disrupted</v>
      </c>
      <c r="E67" s="757"/>
      <c r="G67" s="758"/>
      <c r="H67" s="758"/>
      <c r="I67" s="758"/>
      <c r="J67" s="758"/>
      <c r="K67" s="758"/>
      <c r="L67" s="758"/>
      <c r="M67" s="758"/>
      <c r="N67" s="758"/>
      <c r="O67" s="758"/>
      <c r="P67" s="758"/>
      <c r="Q67" s="758"/>
      <c r="R67" s="746"/>
      <c r="S67" s="107">
        <v>6</v>
      </c>
      <c r="T67" s="108"/>
      <c r="U67" s="754"/>
      <c r="V67" s="105"/>
      <c r="W67" s="105"/>
      <c r="X67" s="105"/>
      <c r="Y67" s="105"/>
      <c r="Z67" s="105"/>
    </row>
    <row r="68" spans="2:26" ht="31.5" customHeight="1" x14ac:dyDescent="0.3">
      <c r="B68" s="756">
        <v>8.5</v>
      </c>
      <c r="C68" s="755"/>
      <c r="D68" s="757" t="str">
        <f ca="1">' '!A532</f>
        <v>The quality of our activities are threatened</v>
      </c>
      <c r="E68" s="757"/>
      <c r="G68" s="758"/>
      <c r="H68" s="758"/>
      <c r="I68" s="758"/>
      <c r="J68" s="758"/>
      <c r="K68" s="758"/>
      <c r="L68" s="758"/>
      <c r="M68" s="758"/>
      <c r="N68" s="758"/>
      <c r="O68" s="758"/>
      <c r="P68" s="758"/>
      <c r="Q68" s="758"/>
      <c r="R68" s="746"/>
      <c r="S68" s="107">
        <v>7</v>
      </c>
      <c r="T68" s="108"/>
      <c r="U68" s="754"/>
      <c r="V68" s="105"/>
      <c r="W68" s="105"/>
      <c r="X68" s="105"/>
      <c r="Y68" s="105"/>
      <c r="Z68" s="105"/>
    </row>
    <row r="69" spans="2:26" ht="15.6" x14ac:dyDescent="0.3">
      <c r="B69" s="737">
        <v>9</v>
      </c>
      <c r="C69" s="738"/>
      <c r="D69" s="739" t="s">
        <v>687</v>
      </c>
      <c r="E69" s="739"/>
      <c r="G69" s="741"/>
      <c r="H69" s="741"/>
      <c r="I69" s="741"/>
      <c r="J69" s="741"/>
      <c r="K69" s="741"/>
      <c r="L69" s="741"/>
      <c r="M69" s="741"/>
      <c r="N69" s="743">
        <f>SUM(B193:B200)</f>
        <v>33</v>
      </c>
      <c r="O69" s="744" t="s">
        <v>688</v>
      </c>
      <c r="P69" s="743">
        <v>40</v>
      </c>
      <c r="Q69" s="745"/>
      <c r="R69" s="746"/>
      <c r="S69" s="747"/>
      <c r="T69" s="108"/>
      <c r="U69" s="754"/>
      <c r="V69" s="105"/>
      <c r="W69" s="105"/>
      <c r="X69" s="105"/>
      <c r="Y69" s="105"/>
      <c r="Z69" s="105"/>
    </row>
    <row r="70" spans="2:26" ht="31.5" customHeight="1" x14ac:dyDescent="0.3">
      <c r="B70" s="752">
        <v>9.1</v>
      </c>
      <c r="C70" s="469"/>
      <c r="D70" s="753" t="str">
        <f ca="1">' '!A534</f>
        <v>There are outsourcing opportunities</v>
      </c>
      <c r="E70" s="753"/>
      <c r="G70" s="761"/>
      <c r="H70" s="761"/>
      <c r="I70" s="761"/>
      <c r="J70" s="761"/>
      <c r="K70" s="761"/>
      <c r="L70" s="761"/>
      <c r="M70" s="761"/>
      <c r="N70" s="761"/>
      <c r="O70" s="761"/>
      <c r="P70" s="761"/>
      <c r="Q70" s="761"/>
      <c r="R70" s="746"/>
      <c r="S70" s="106">
        <v>10</v>
      </c>
      <c r="T70" s="108"/>
      <c r="U70" s="754"/>
      <c r="V70" s="105"/>
      <c r="W70" s="105"/>
      <c r="X70" s="105"/>
      <c r="Y70" s="105"/>
      <c r="Z70" s="105"/>
    </row>
    <row r="71" spans="2:26" ht="31.5" customHeight="1" x14ac:dyDescent="0.3">
      <c r="B71" s="752">
        <v>9.1999999999999993</v>
      </c>
      <c r="C71" s="469"/>
      <c r="D71" s="753" t="str">
        <f ca="1">' '!A535</f>
        <v>Greater collaboration with partners could help us focus on our core business</v>
      </c>
      <c r="E71" s="753"/>
      <c r="G71" s="761"/>
      <c r="H71" s="761"/>
      <c r="I71" s="761"/>
      <c r="J71" s="761"/>
      <c r="K71" s="761"/>
      <c r="L71" s="761"/>
      <c r="M71" s="761"/>
      <c r="N71" s="761"/>
      <c r="O71" s="761"/>
      <c r="P71" s="761"/>
      <c r="Q71" s="761"/>
      <c r="R71" s="746"/>
      <c r="S71" s="106">
        <v>7</v>
      </c>
      <c r="T71" s="108"/>
      <c r="U71" s="754"/>
      <c r="V71" s="105"/>
      <c r="W71" s="105"/>
      <c r="X71" s="105"/>
      <c r="Y71" s="105"/>
      <c r="Z71" s="105"/>
    </row>
    <row r="72" spans="2:26" ht="31.5" customHeight="1" x14ac:dyDescent="0.3">
      <c r="B72" s="752">
        <v>9.3000000000000007</v>
      </c>
      <c r="C72" s="469"/>
      <c r="D72" s="753" t="str">
        <f ca="1">' '!A536</f>
        <v>There are cross-selling opportunities with partners</v>
      </c>
      <c r="E72" s="753"/>
      <c r="G72" s="761"/>
      <c r="H72" s="761"/>
      <c r="I72" s="761"/>
      <c r="J72" s="761"/>
      <c r="K72" s="761"/>
      <c r="L72" s="761"/>
      <c r="M72" s="761"/>
      <c r="N72" s="761"/>
      <c r="O72" s="761"/>
      <c r="P72" s="761"/>
      <c r="Q72" s="761"/>
      <c r="R72" s="746"/>
      <c r="S72" s="106">
        <v>5</v>
      </c>
      <c r="T72" s="108"/>
      <c r="U72" s="754"/>
      <c r="V72" s="105"/>
      <c r="W72" s="105"/>
      <c r="X72" s="105"/>
      <c r="Y72" s="105"/>
      <c r="Z72" s="105"/>
    </row>
    <row r="73" spans="2:26" ht="31.5" customHeight="1" x14ac:dyDescent="0.3">
      <c r="B73" s="752">
        <v>9.4</v>
      </c>
      <c r="C73" s="469"/>
      <c r="D73" s="753" t="str">
        <f ca="1">' '!A537</f>
        <v>Partner Channels help us reach better our customer</v>
      </c>
      <c r="E73" s="753"/>
      <c r="G73" s="761"/>
      <c r="H73" s="761"/>
      <c r="I73" s="761"/>
      <c r="J73" s="761"/>
      <c r="K73" s="761"/>
      <c r="L73" s="761"/>
      <c r="M73" s="761"/>
      <c r="N73" s="761"/>
      <c r="O73" s="761"/>
      <c r="P73" s="761"/>
      <c r="Q73" s="761"/>
      <c r="R73" s="746"/>
      <c r="S73" s="106">
        <v>6</v>
      </c>
      <c r="T73" s="108"/>
      <c r="U73" s="754"/>
      <c r="V73" s="105"/>
      <c r="W73" s="105"/>
      <c r="X73" s="105"/>
      <c r="Y73" s="105"/>
      <c r="Z73" s="105"/>
    </row>
    <row r="74" spans="2:26" ht="31.5" customHeight="1" x14ac:dyDescent="0.3">
      <c r="B74" s="752">
        <v>9.5</v>
      </c>
      <c r="C74" s="469"/>
      <c r="D74" s="753" t="str">
        <f ca="1">' '!A538</f>
        <v>Partner could complement our Value Proposition</v>
      </c>
      <c r="E74" s="753"/>
      <c r="G74" s="761"/>
      <c r="H74" s="761"/>
      <c r="I74" s="761"/>
      <c r="J74" s="761"/>
      <c r="K74" s="761"/>
      <c r="L74" s="761"/>
      <c r="M74" s="761"/>
      <c r="N74" s="761"/>
      <c r="O74" s="761"/>
      <c r="P74" s="761"/>
      <c r="Q74" s="761"/>
      <c r="R74" s="746"/>
      <c r="S74" s="106">
        <v>9</v>
      </c>
      <c r="T74" s="108"/>
      <c r="U74" s="754"/>
      <c r="V74" s="105"/>
      <c r="W74" s="105"/>
      <c r="X74" s="105"/>
      <c r="Y74" s="105"/>
      <c r="Z74" s="105"/>
    </row>
    <row r="75" spans="2:26" ht="31.5" customHeight="1" x14ac:dyDescent="0.3">
      <c r="B75" s="752">
        <v>9.6</v>
      </c>
      <c r="C75" s="469"/>
      <c r="D75" s="753" t="str">
        <f ca="1">' '!A539</f>
        <v>We are in danger of losing any partners</v>
      </c>
      <c r="E75" s="753"/>
      <c r="G75" s="761"/>
      <c r="H75" s="761"/>
      <c r="I75" s="761"/>
      <c r="J75" s="761"/>
      <c r="K75" s="761"/>
      <c r="L75" s="761"/>
      <c r="M75" s="761"/>
      <c r="N75" s="761"/>
      <c r="O75" s="761"/>
      <c r="P75" s="761"/>
      <c r="Q75" s="761"/>
      <c r="R75" s="746"/>
      <c r="S75" s="106">
        <v>6</v>
      </c>
      <c r="T75" s="108"/>
      <c r="U75" s="754"/>
      <c r="V75" s="105"/>
      <c r="W75" s="105"/>
      <c r="X75" s="105"/>
      <c r="Y75" s="105"/>
      <c r="Z75" s="105"/>
    </row>
    <row r="76" spans="2:26" ht="31.5" customHeight="1" x14ac:dyDescent="0.3">
      <c r="B76" s="752">
        <v>9.6999999999999993</v>
      </c>
      <c r="C76" s="469"/>
      <c r="D76" s="753" t="str">
        <f ca="1">' '!A540</f>
        <v>Our partners might collaborate with competitors</v>
      </c>
      <c r="E76" s="753"/>
      <c r="G76" s="761"/>
      <c r="H76" s="761"/>
      <c r="I76" s="761"/>
      <c r="J76" s="761"/>
      <c r="K76" s="761"/>
      <c r="L76" s="761"/>
      <c r="M76" s="761"/>
      <c r="N76" s="761"/>
      <c r="O76" s="761"/>
      <c r="P76" s="761"/>
      <c r="Q76" s="761"/>
      <c r="R76" s="746"/>
      <c r="S76" s="106">
        <v>10</v>
      </c>
      <c r="T76" s="108"/>
      <c r="U76" s="754"/>
      <c r="V76" s="105"/>
      <c r="W76" s="105"/>
      <c r="X76" s="105"/>
      <c r="Y76" s="105"/>
      <c r="Z76" s="105"/>
    </row>
    <row r="77" spans="2:26" ht="31.5" customHeight="1" x14ac:dyDescent="0.3">
      <c r="B77" s="752">
        <v>9.8000000000000007</v>
      </c>
      <c r="C77" s="469"/>
      <c r="D77" s="753" t="str">
        <f ca="1">' '!A541</f>
        <v>We dependent to much on certain partners</v>
      </c>
      <c r="E77" s="753"/>
      <c r="G77" s="761"/>
      <c r="H77" s="761"/>
      <c r="I77" s="761"/>
      <c r="J77" s="761"/>
      <c r="K77" s="761"/>
      <c r="L77" s="761"/>
      <c r="M77" s="761"/>
      <c r="N77" s="761"/>
      <c r="O77" s="761"/>
      <c r="P77" s="761"/>
      <c r="Q77" s="761"/>
      <c r="R77" s="746"/>
      <c r="S77" s="106">
        <v>10</v>
      </c>
      <c r="T77" s="108"/>
      <c r="U77" s="754"/>
      <c r="V77" s="105"/>
      <c r="W77" s="105"/>
      <c r="X77" s="105"/>
      <c r="Y77" s="105"/>
      <c r="Z77" s="105"/>
    </row>
    <row r="78" spans="2:26" ht="5.25" customHeight="1" x14ac:dyDescent="0.3">
      <c r="B78" s="767"/>
      <c r="D78" s="768"/>
      <c r="E78" s="768"/>
      <c r="F78" s="768"/>
      <c r="G78" s="768"/>
      <c r="H78" s="768"/>
      <c r="I78" s="768"/>
      <c r="J78" s="768"/>
      <c r="K78" s="768"/>
      <c r="L78" s="768"/>
      <c r="M78" s="768"/>
      <c r="N78" s="768"/>
      <c r="O78" s="768"/>
      <c r="P78" s="768"/>
      <c r="Q78" s="768"/>
      <c r="R78" s="768"/>
      <c r="S78" s="768"/>
      <c r="T78" s="768"/>
      <c r="U78" s="768"/>
      <c r="V78" s="769"/>
      <c r="Z78" s="108"/>
    </row>
    <row r="79" spans="2:26" ht="13.5" customHeight="1" x14ac:dyDescent="0.3">
      <c r="B79" s="423" t="s">
        <v>2036</v>
      </c>
      <c r="C79" s="770"/>
      <c r="D79" s="645"/>
      <c r="E79" s="771"/>
      <c r="G79" s="650"/>
      <c r="H79" s="650"/>
      <c r="I79" s="650"/>
      <c r="J79" s="650"/>
      <c r="K79" s="650"/>
      <c r="L79" s="650"/>
      <c r="M79" s="650"/>
      <c r="N79" s="650"/>
      <c r="O79" s="650"/>
      <c r="P79" s="650"/>
      <c r="Q79" s="650"/>
      <c r="R79" s="772"/>
      <c r="V79" s="773"/>
      <c r="W79" s="774"/>
      <c r="X79" s="774"/>
      <c r="Z79" s="108"/>
    </row>
    <row r="80" spans="2:26" ht="8.25" customHeight="1" x14ac:dyDescent="0.3">
      <c r="B80" s="652"/>
      <c r="C80" s="652"/>
      <c r="D80" s="645"/>
      <c r="E80" s="645"/>
      <c r="G80" s="650"/>
      <c r="H80" s="650"/>
      <c r="I80" s="650"/>
      <c r="J80" s="650"/>
      <c r="K80" s="650"/>
      <c r="L80" s="650"/>
      <c r="M80" s="650"/>
      <c r="N80" s="650"/>
      <c r="O80" s="650"/>
      <c r="P80" s="650"/>
      <c r="Q80" s="650"/>
      <c r="R80" s="772"/>
      <c r="V80" s="773"/>
      <c r="W80" s="774"/>
      <c r="X80" s="774"/>
    </row>
    <row r="81" spans="2:25" ht="14.25" customHeight="1" x14ac:dyDescent="0.3">
      <c r="B81" s="652"/>
      <c r="C81" s="652"/>
      <c r="D81" s="645"/>
      <c r="E81" s="645"/>
      <c r="G81" s="650"/>
      <c r="H81" s="650"/>
      <c r="I81" s="650"/>
      <c r="J81" s="650"/>
      <c r="K81" s="650"/>
      <c r="L81" s="650"/>
      <c r="M81" s="650"/>
      <c r="N81" s="650"/>
      <c r="O81" s="650"/>
      <c r="P81" s="650"/>
      <c r="Q81" s="650"/>
      <c r="R81" s="772"/>
      <c r="V81" s="773"/>
      <c r="W81" s="774"/>
      <c r="X81" s="774"/>
    </row>
    <row r="82" spans="2:25" x14ac:dyDescent="0.3">
      <c r="B82" s="545" t="str">
        <f>D10</f>
        <v>VALUE PROPOSITION</v>
      </c>
      <c r="C82" s="545">
        <f>5/P10*N10</f>
        <v>3.1428571428571428</v>
      </c>
      <c r="D82" s="797"/>
      <c r="E82" s="797"/>
      <c r="F82" s="797"/>
      <c r="G82" s="797"/>
      <c r="H82" s="797"/>
      <c r="I82" s="797"/>
      <c r="J82" s="797"/>
      <c r="K82" s="797"/>
      <c r="L82" s="797"/>
      <c r="M82" s="797"/>
      <c r="N82" s="797"/>
      <c r="O82" s="797"/>
      <c r="P82" s="797"/>
      <c r="Q82" s="797"/>
      <c r="R82" s="797"/>
      <c r="S82" s="797"/>
      <c r="T82" s="797"/>
      <c r="U82" s="797"/>
      <c r="V82" s="769"/>
    </row>
    <row r="83" spans="2:25" x14ac:dyDescent="0.3">
      <c r="B83" s="545" t="str">
        <f>D18</f>
        <v>REVENUE STREAMS</v>
      </c>
      <c r="C83" s="545">
        <f>5/P18*N18</f>
        <v>2.75</v>
      </c>
      <c r="D83" s="797"/>
      <c r="E83" s="797"/>
      <c r="F83" s="797"/>
      <c r="G83" s="797"/>
      <c r="H83" s="797"/>
      <c r="I83" s="797"/>
      <c r="J83" s="797"/>
      <c r="K83" s="797"/>
      <c r="L83" s="797"/>
      <c r="M83" s="797"/>
      <c r="N83" s="797"/>
      <c r="O83" s="797"/>
      <c r="P83" s="797"/>
      <c r="Q83" s="797"/>
      <c r="R83" s="797"/>
      <c r="S83" s="797"/>
      <c r="T83" s="797"/>
      <c r="U83" s="797"/>
      <c r="V83" s="769"/>
    </row>
    <row r="84" spans="2:25" x14ac:dyDescent="0.3">
      <c r="B84" s="545" t="str">
        <f>D27</f>
        <v>COST STRUCTURE</v>
      </c>
      <c r="C84" s="545">
        <f>5/P27*N27</f>
        <v>3</v>
      </c>
      <c r="D84" s="797"/>
      <c r="E84" s="797"/>
      <c r="F84" s="797"/>
      <c r="G84" s="797"/>
      <c r="H84" s="797"/>
      <c r="I84" s="797"/>
      <c r="J84" s="797"/>
      <c r="K84" s="797"/>
      <c r="L84" s="797"/>
      <c r="M84" s="797"/>
      <c r="N84" s="797"/>
      <c r="O84" s="797"/>
      <c r="P84" s="797"/>
      <c r="Q84" s="797"/>
      <c r="R84" s="797"/>
      <c r="S84" s="797"/>
      <c r="T84" s="797"/>
      <c r="U84" s="797"/>
      <c r="V84" s="769"/>
    </row>
    <row r="85" spans="2:25" x14ac:dyDescent="0.3">
      <c r="B85" s="545" t="str">
        <f>D31</f>
        <v>CUSTOMER SEGMENTS</v>
      </c>
      <c r="C85" s="545">
        <f>5/P31*N31</f>
        <v>3</v>
      </c>
      <c r="D85" s="797"/>
      <c r="E85" s="797"/>
      <c r="F85" s="797"/>
      <c r="G85" s="797"/>
      <c r="H85" s="797"/>
      <c r="I85" s="797"/>
      <c r="J85" s="797"/>
      <c r="K85" s="797"/>
      <c r="L85" s="797"/>
      <c r="M85" s="797"/>
      <c r="N85" s="797"/>
      <c r="O85" s="797"/>
      <c r="P85" s="797"/>
      <c r="Q85" s="797"/>
      <c r="R85" s="797"/>
      <c r="S85" s="797"/>
      <c r="T85" s="797"/>
      <c r="U85" s="797"/>
      <c r="V85" s="769"/>
    </row>
    <row r="86" spans="2:25" x14ac:dyDescent="0.3">
      <c r="B86" s="545" t="str">
        <f>D40</f>
        <v>CHANNELS</v>
      </c>
      <c r="C86" s="545">
        <f>5/P40*N40</f>
        <v>2.8571428571428568</v>
      </c>
      <c r="D86" s="797"/>
      <c r="E86" s="797"/>
      <c r="F86" s="797"/>
      <c r="G86" s="797"/>
      <c r="H86" s="797"/>
      <c r="I86" s="797"/>
      <c r="J86" s="797"/>
      <c r="K86" s="797"/>
      <c r="L86" s="797"/>
      <c r="M86" s="797"/>
      <c r="N86" s="797"/>
      <c r="O86" s="797"/>
      <c r="P86" s="797"/>
      <c r="Q86" s="797"/>
      <c r="R86" s="797"/>
      <c r="S86" s="797"/>
      <c r="T86" s="797"/>
      <c r="U86" s="797"/>
      <c r="V86" s="769"/>
    </row>
    <row r="87" spans="2:25" x14ac:dyDescent="0.3">
      <c r="B87" s="545" t="str">
        <f>D48</f>
        <v>CUSTOMER RELATIONSHIP</v>
      </c>
      <c r="C87" s="545">
        <f>5/40*23</f>
        <v>2.875</v>
      </c>
      <c r="D87" s="797"/>
      <c r="E87" s="797"/>
      <c r="F87" s="797"/>
      <c r="G87" s="797"/>
      <c r="H87" s="797"/>
      <c r="I87" s="797"/>
      <c r="J87" s="797"/>
      <c r="K87" s="797"/>
      <c r="L87" s="797"/>
      <c r="M87" s="797"/>
      <c r="N87" s="797"/>
      <c r="O87" s="797"/>
      <c r="P87" s="797"/>
      <c r="Q87" s="797"/>
      <c r="R87" s="797"/>
      <c r="S87" s="797"/>
      <c r="T87" s="797"/>
      <c r="U87" s="797"/>
      <c r="V87" s="769"/>
    </row>
    <row r="88" spans="2:25" x14ac:dyDescent="0.3">
      <c r="B88" s="545" t="str">
        <f>D56</f>
        <v>KEY RESSOURCES</v>
      </c>
      <c r="C88" s="545">
        <f>5/P56*N56</f>
        <v>2.833333333333333</v>
      </c>
      <c r="D88" s="797"/>
      <c r="E88" s="797"/>
      <c r="F88" s="797"/>
      <c r="G88" s="797"/>
      <c r="H88" s="797"/>
      <c r="I88" s="797"/>
      <c r="J88" s="797"/>
      <c r="K88" s="797"/>
      <c r="L88" s="797"/>
      <c r="M88" s="797"/>
      <c r="N88" s="797"/>
      <c r="O88" s="797"/>
      <c r="P88" s="797"/>
      <c r="Q88" s="797"/>
      <c r="R88" s="797"/>
      <c r="S88" s="797"/>
      <c r="T88" s="797"/>
      <c r="U88" s="797"/>
      <c r="V88" s="769"/>
    </row>
    <row r="89" spans="2:25" x14ac:dyDescent="0.3">
      <c r="B89" s="545" t="str">
        <f>D63</f>
        <v>KEY ACTIVITIES</v>
      </c>
      <c r="C89" s="545">
        <f>5/P63*N63</f>
        <v>3</v>
      </c>
      <c r="D89" s="797"/>
      <c r="E89" s="797"/>
      <c r="F89" s="797"/>
      <c r="G89" s="797"/>
      <c r="H89" s="797"/>
      <c r="I89" s="797"/>
      <c r="J89" s="797"/>
      <c r="K89" s="797"/>
      <c r="L89" s="797"/>
      <c r="M89" s="797"/>
      <c r="N89" s="797"/>
      <c r="O89" s="797"/>
      <c r="P89" s="797"/>
      <c r="Q89" s="797"/>
      <c r="R89" s="797"/>
      <c r="S89" s="797"/>
      <c r="T89" s="797"/>
      <c r="U89" s="797"/>
      <c r="V89" s="105"/>
      <c r="W89" s="105"/>
      <c r="X89" s="105"/>
      <c r="Y89" s="105"/>
    </row>
    <row r="90" spans="2:25" x14ac:dyDescent="0.3">
      <c r="B90" s="545" t="str">
        <f>D69</f>
        <v>KEY PARTNERSHIP</v>
      </c>
      <c r="C90" s="545">
        <f>5/P69*N69</f>
        <v>4.125</v>
      </c>
      <c r="D90" s="797"/>
      <c r="E90" s="797"/>
      <c r="F90" s="797"/>
      <c r="G90" s="797"/>
      <c r="H90" s="797"/>
      <c r="I90" s="797"/>
      <c r="J90" s="797"/>
      <c r="K90" s="797"/>
      <c r="L90" s="797"/>
      <c r="M90" s="797"/>
      <c r="N90" s="797"/>
      <c r="O90" s="797"/>
      <c r="P90" s="797"/>
      <c r="Q90" s="797"/>
      <c r="R90" s="797"/>
      <c r="S90" s="797"/>
      <c r="T90" s="797"/>
      <c r="U90" s="797"/>
      <c r="V90" s="105"/>
      <c r="W90" s="105"/>
      <c r="X90" s="105"/>
      <c r="Y90" s="105"/>
    </row>
    <row r="91" spans="2:25" x14ac:dyDescent="0.3">
      <c r="B91" s="775"/>
      <c r="C91" s="582"/>
      <c r="D91" s="768"/>
      <c r="E91" s="768"/>
      <c r="F91" s="768"/>
      <c r="G91" s="768"/>
      <c r="H91" s="768"/>
      <c r="I91" s="768"/>
      <c r="J91" s="768"/>
      <c r="K91" s="768"/>
      <c r="L91" s="768"/>
      <c r="M91" s="768"/>
      <c r="N91" s="768"/>
      <c r="O91" s="768"/>
      <c r="P91" s="768"/>
      <c r="Q91" s="768"/>
      <c r="R91" s="768"/>
      <c r="S91" s="768"/>
      <c r="T91" s="768"/>
      <c r="U91" s="768"/>
      <c r="V91" s="105"/>
      <c r="W91" s="105"/>
      <c r="X91" s="105"/>
      <c r="Y91" s="105"/>
    </row>
    <row r="92" spans="2:25" x14ac:dyDescent="0.3">
      <c r="B92" s="775"/>
      <c r="C92" s="582"/>
      <c r="D92" s="768"/>
      <c r="E92" s="768"/>
      <c r="F92" s="768"/>
      <c r="G92" s="768"/>
      <c r="H92" s="768"/>
      <c r="I92" s="768"/>
      <c r="J92" s="768"/>
      <c r="K92" s="768"/>
      <c r="L92" s="768"/>
      <c r="M92" s="768"/>
      <c r="N92" s="768"/>
      <c r="O92" s="768"/>
      <c r="P92" s="768"/>
      <c r="Q92" s="768"/>
      <c r="R92" s="768"/>
      <c r="S92" s="768"/>
      <c r="T92" s="768"/>
      <c r="U92" s="768"/>
      <c r="V92" s="105"/>
      <c r="W92" s="105"/>
      <c r="X92" s="105"/>
      <c r="Y92" s="105"/>
    </row>
    <row r="93" spans="2:25" x14ac:dyDescent="0.3">
      <c r="B93" s="775"/>
      <c r="C93" s="582"/>
      <c r="D93" s="768"/>
      <c r="E93" s="768"/>
      <c r="F93" s="768"/>
      <c r="G93" s="768"/>
      <c r="H93" s="768"/>
      <c r="I93" s="768"/>
      <c r="J93" s="768"/>
      <c r="K93" s="768"/>
      <c r="L93" s="768"/>
      <c r="M93" s="768"/>
      <c r="N93" s="768"/>
      <c r="O93" s="768"/>
      <c r="P93" s="768"/>
      <c r="Q93" s="768"/>
      <c r="R93" s="768"/>
      <c r="S93" s="768"/>
      <c r="T93" s="768"/>
      <c r="U93" s="768"/>
      <c r="V93" s="105"/>
      <c r="W93" s="105"/>
      <c r="X93" s="105"/>
      <c r="Y93" s="105"/>
    </row>
    <row r="94" spans="2:25" x14ac:dyDescent="0.3">
      <c r="B94" s="775"/>
      <c r="C94" s="582"/>
      <c r="D94" s="768"/>
      <c r="E94" s="768"/>
      <c r="F94" s="768"/>
      <c r="G94" s="768"/>
      <c r="H94" s="768"/>
      <c r="I94" s="768"/>
      <c r="J94" s="768"/>
      <c r="K94" s="768"/>
      <c r="L94" s="768"/>
      <c r="M94" s="768"/>
      <c r="N94" s="768"/>
      <c r="O94" s="768"/>
      <c r="P94" s="768"/>
      <c r="Q94" s="768"/>
      <c r="R94" s="768"/>
      <c r="S94" s="768"/>
      <c r="T94" s="768"/>
      <c r="U94" s="768"/>
      <c r="V94" s="105"/>
      <c r="W94" s="105"/>
      <c r="X94" s="105"/>
      <c r="Y94" s="105"/>
    </row>
    <row r="95" spans="2:25" x14ac:dyDescent="0.3">
      <c r="B95" s="545"/>
      <c r="C95" s="582"/>
    </row>
    <row r="96" spans="2:25" x14ac:dyDescent="0.3">
      <c r="B96" s="545"/>
      <c r="C96" s="582"/>
    </row>
    <row r="116" spans="1:27" ht="0.9" customHeight="1" x14ac:dyDescent="0.3"/>
    <row r="117" spans="1:27" x14ac:dyDescent="0.3">
      <c r="B117" s="423" t="s">
        <v>2036</v>
      </c>
      <c r="C117" s="421"/>
      <c r="Z117" s="776"/>
      <c r="AA117" s="777"/>
    </row>
    <row r="118" spans="1:27" x14ac:dyDescent="0.3">
      <c r="Z118" s="776"/>
      <c r="AA118" s="777"/>
    </row>
    <row r="119" spans="1:27" x14ac:dyDescent="0.3">
      <c r="Z119" s="776"/>
      <c r="AA119" s="777"/>
    </row>
    <row r="120" spans="1:27" x14ac:dyDescent="0.3">
      <c r="Z120" s="776"/>
      <c r="AA120" s="777"/>
    </row>
    <row r="121" spans="1:27" x14ac:dyDescent="0.3">
      <c r="Z121" s="776"/>
      <c r="AA121" s="777"/>
    </row>
    <row r="122" spans="1:27" x14ac:dyDescent="0.3">
      <c r="Z122" s="776"/>
      <c r="AA122" s="777"/>
    </row>
    <row r="123" spans="1:27" x14ac:dyDescent="0.3">
      <c r="Z123" s="776"/>
      <c r="AA123" s="777"/>
    </row>
    <row r="124" spans="1:27" x14ac:dyDescent="0.3">
      <c r="Z124" s="776"/>
      <c r="AA124" s="777"/>
    </row>
    <row r="125" spans="1:27" x14ac:dyDescent="0.3">
      <c r="A125" s="769"/>
      <c r="B125" s="736"/>
      <c r="C125" s="736"/>
      <c r="D125" s="582"/>
      <c r="Z125" s="776"/>
      <c r="AA125" s="777"/>
    </row>
    <row r="126" spans="1:27" x14ac:dyDescent="0.3">
      <c r="Z126" s="776"/>
      <c r="AA126" s="777"/>
    </row>
    <row r="127" spans="1:27" x14ac:dyDescent="0.3">
      <c r="Z127" s="776"/>
      <c r="AA127" s="777"/>
    </row>
    <row r="128" spans="1:27" x14ac:dyDescent="0.3">
      <c r="Z128" s="776"/>
      <c r="AA128" s="777"/>
    </row>
    <row r="129" spans="1:27" x14ac:dyDescent="0.3">
      <c r="Z129" s="776"/>
      <c r="AA129" s="777"/>
    </row>
    <row r="130" spans="1:27" s="545" customFormat="1" x14ac:dyDescent="0.3">
      <c r="A130" s="294">
        <f>A133/590</f>
        <v>0.61016949152542377</v>
      </c>
      <c r="B130" s="295">
        <f>(B133/205)</f>
        <v>0.59512195121951217</v>
      </c>
      <c r="C130" s="295" t="s">
        <v>691</v>
      </c>
      <c r="D130" s="295">
        <f>(D133/2950)</f>
        <v>0.38406779661016949</v>
      </c>
      <c r="E130" s="798"/>
      <c r="F130" s="799"/>
      <c r="G130" s="798"/>
      <c r="H130" s="798"/>
      <c r="I130" s="800"/>
      <c r="S130" s="582"/>
      <c r="T130" s="582"/>
      <c r="U130" s="582"/>
      <c r="V130" s="582"/>
      <c r="W130" s="736"/>
      <c r="X130" s="736"/>
      <c r="Y130" s="582"/>
      <c r="Z130" s="582"/>
      <c r="AA130" s="801"/>
    </row>
    <row r="131" spans="1:27" s="545" customFormat="1" x14ac:dyDescent="0.3">
      <c r="A131" s="296"/>
      <c r="B131" s="297"/>
      <c r="C131" s="297"/>
      <c r="D131" s="297"/>
      <c r="F131" s="582"/>
      <c r="I131" s="802"/>
      <c r="S131" s="582"/>
      <c r="T131" s="582"/>
      <c r="U131" s="582"/>
      <c r="V131" s="582"/>
      <c r="W131" s="736"/>
      <c r="X131" s="736"/>
      <c r="Y131" s="582"/>
      <c r="Z131" s="582"/>
      <c r="AA131" s="801"/>
    </row>
    <row r="132" spans="1:27" s="545" customFormat="1" x14ac:dyDescent="0.3">
      <c r="A132" s="803"/>
      <c r="B132" s="736"/>
      <c r="C132" s="582"/>
      <c r="D132" s="582"/>
      <c r="F132" s="582"/>
      <c r="I132" s="802"/>
      <c r="S132" s="582"/>
      <c r="T132" s="582"/>
      <c r="U132" s="582"/>
      <c r="V132" s="582"/>
      <c r="W132" s="736"/>
      <c r="X132" s="736"/>
      <c r="Y132" s="582"/>
      <c r="Z132" s="582"/>
      <c r="AA132" s="801"/>
    </row>
    <row r="133" spans="1:27" s="545" customFormat="1" x14ac:dyDescent="0.3">
      <c r="A133" s="296">
        <f>SUM(A134:A200)</f>
        <v>360</v>
      </c>
      <c r="B133" s="297">
        <f>SUM(B134:B180)</f>
        <v>122</v>
      </c>
      <c r="C133" s="297"/>
      <c r="D133" s="297">
        <f>SUM(D134:D200)</f>
        <v>1133</v>
      </c>
      <c r="E133" s="582"/>
      <c r="F133" s="582" t="s">
        <v>776</v>
      </c>
      <c r="I133" s="802"/>
      <c r="S133" s="582"/>
      <c r="T133" s="582"/>
      <c r="U133" s="582"/>
      <c r="V133" s="582"/>
      <c r="W133" s="736"/>
      <c r="X133" s="736"/>
      <c r="Y133" s="582"/>
      <c r="Z133" s="582"/>
      <c r="AA133" s="801"/>
    </row>
    <row r="134" spans="1:27" s="545" customFormat="1" x14ac:dyDescent="0.3">
      <c r="A134" s="296">
        <f t="shared" ref="A134:A140" si="0">S11</f>
        <v>9</v>
      </c>
      <c r="B134" s="297">
        <v>1</v>
      </c>
      <c r="C134" s="297">
        <v>1</v>
      </c>
      <c r="D134" s="297">
        <f t="shared" ref="D134:D140" si="1">B134*S11</f>
        <v>9</v>
      </c>
      <c r="E134" s="545">
        <v>1</v>
      </c>
      <c r="F134" s="545">
        <f>COUNTIF(B134:B200,1)</f>
        <v>6</v>
      </c>
      <c r="I134" s="802"/>
      <c r="S134" s="582"/>
      <c r="T134" s="582"/>
      <c r="U134" s="582"/>
      <c r="V134" s="582"/>
      <c r="W134" s="736"/>
      <c r="X134" s="736"/>
      <c r="Y134" s="582"/>
      <c r="Z134" s="582"/>
      <c r="AA134" s="801"/>
    </row>
    <row r="135" spans="1:27" s="545" customFormat="1" x14ac:dyDescent="0.3">
      <c r="A135" s="296">
        <f t="shared" si="0"/>
        <v>8</v>
      </c>
      <c r="B135" s="297">
        <v>4</v>
      </c>
      <c r="C135" s="297">
        <v>1</v>
      </c>
      <c r="D135" s="297">
        <f t="shared" si="1"/>
        <v>32</v>
      </c>
      <c r="E135" s="545">
        <v>2</v>
      </c>
      <c r="F135" s="545">
        <f>COUNTIF(B134:B200,2)</f>
        <v>16</v>
      </c>
      <c r="I135" s="802"/>
      <c r="S135" s="582"/>
      <c r="T135" s="582"/>
      <c r="U135" s="582"/>
      <c r="V135" s="582"/>
      <c r="W135" s="736"/>
      <c r="X135" s="736"/>
      <c r="Y135" s="582"/>
      <c r="Z135" s="582"/>
      <c r="AA135" s="801"/>
    </row>
    <row r="136" spans="1:27" s="545" customFormat="1" x14ac:dyDescent="0.3">
      <c r="A136" s="296">
        <f t="shared" si="0"/>
        <v>7</v>
      </c>
      <c r="B136" s="297">
        <v>3</v>
      </c>
      <c r="C136" s="297">
        <v>1</v>
      </c>
      <c r="D136" s="297">
        <f t="shared" si="1"/>
        <v>21</v>
      </c>
      <c r="E136" s="545">
        <v>3</v>
      </c>
      <c r="F136" s="545">
        <f>COUNTIF(B134:B200,3)</f>
        <v>15</v>
      </c>
      <c r="I136" s="802"/>
      <c r="S136" s="582"/>
      <c r="T136" s="582"/>
      <c r="U136" s="582"/>
      <c r="V136" s="582"/>
      <c r="W136" s="736"/>
      <c r="X136" s="736"/>
      <c r="Y136" s="582"/>
      <c r="Z136" s="582"/>
      <c r="AA136" s="801"/>
    </row>
    <row r="137" spans="1:27" s="545" customFormat="1" x14ac:dyDescent="0.3">
      <c r="A137" s="296">
        <f t="shared" si="0"/>
        <v>6</v>
      </c>
      <c r="B137" s="297">
        <v>4</v>
      </c>
      <c r="C137" s="297">
        <v>1</v>
      </c>
      <c r="D137" s="297">
        <f t="shared" si="1"/>
        <v>24</v>
      </c>
      <c r="E137" s="545">
        <v>4</v>
      </c>
      <c r="F137" s="545">
        <f>COUNTIF(B134:B200,4)</f>
        <v>11</v>
      </c>
      <c r="I137" s="802"/>
      <c r="S137" s="582"/>
      <c r="T137" s="582"/>
      <c r="U137" s="582"/>
      <c r="V137" s="582"/>
      <c r="W137" s="736"/>
      <c r="X137" s="736"/>
      <c r="Y137" s="582"/>
      <c r="Z137" s="582"/>
      <c r="AA137" s="801"/>
    </row>
    <row r="138" spans="1:27" s="545" customFormat="1" x14ac:dyDescent="0.3">
      <c r="A138" s="296">
        <f t="shared" si="0"/>
        <v>4</v>
      </c>
      <c r="B138" s="297">
        <v>3</v>
      </c>
      <c r="C138" s="297">
        <v>1</v>
      </c>
      <c r="D138" s="297">
        <f t="shared" si="1"/>
        <v>12</v>
      </c>
      <c r="E138" s="545">
        <v>5</v>
      </c>
      <c r="F138" s="545">
        <f>COUNTIF(B134:B200,5)</f>
        <v>11</v>
      </c>
      <c r="I138" s="802"/>
      <c r="S138" s="582"/>
      <c r="T138" s="582"/>
      <c r="U138" s="582"/>
      <c r="V138" s="582"/>
      <c r="W138" s="736"/>
      <c r="X138" s="736"/>
      <c r="Y138" s="582"/>
      <c r="Z138" s="582"/>
      <c r="AA138" s="801"/>
    </row>
    <row r="139" spans="1:27" s="545" customFormat="1" x14ac:dyDescent="0.3">
      <c r="A139" s="296">
        <f t="shared" si="0"/>
        <v>3</v>
      </c>
      <c r="B139" s="297">
        <v>2</v>
      </c>
      <c r="C139" s="297">
        <v>1</v>
      </c>
      <c r="D139" s="297">
        <f t="shared" si="1"/>
        <v>6</v>
      </c>
      <c r="F139" s="582"/>
      <c r="I139" s="802"/>
      <c r="S139" s="582"/>
      <c r="T139" s="582"/>
      <c r="U139" s="582"/>
      <c r="V139" s="582"/>
      <c r="W139" s="736"/>
      <c r="X139" s="736"/>
      <c r="Y139" s="582"/>
      <c r="Z139" s="582"/>
      <c r="AA139" s="801"/>
    </row>
    <row r="140" spans="1:27" s="545" customFormat="1" x14ac:dyDescent="0.3">
      <c r="A140" s="296">
        <f t="shared" si="0"/>
        <v>3</v>
      </c>
      <c r="B140" s="297">
        <v>5</v>
      </c>
      <c r="C140" s="297">
        <v>1</v>
      </c>
      <c r="D140" s="297">
        <f t="shared" si="1"/>
        <v>15</v>
      </c>
      <c r="F140" s="582"/>
      <c r="I140" s="802"/>
      <c r="S140" s="582"/>
      <c r="T140" s="582"/>
      <c r="U140" s="582"/>
      <c r="V140" s="582"/>
      <c r="W140" s="736"/>
      <c r="X140" s="736"/>
      <c r="Y140" s="582"/>
      <c r="Z140" s="582"/>
      <c r="AA140" s="801"/>
    </row>
    <row r="141" spans="1:27" s="545" customFormat="1" x14ac:dyDescent="0.3">
      <c r="A141" s="296"/>
      <c r="B141" s="297"/>
      <c r="C141" s="297"/>
      <c r="D141" s="297"/>
      <c r="F141" s="582"/>
      <c r="I141" s="802"/>
      <c r="S141" s="582"/>
      <c r="T141" s="582"/>
      <c r="U141" s="582"/>
      <c r="V141" s="582"/>
      <c r="W141" s="736"/>
      <c r="X141" s="736"/>
      <c r="Y141" s="582"/>
      <c r="Z141" s="582"/>
      <c r="AA141" s="801"/>
    </row>
    <row r="142" spans="1:27" s="545" customFormat="1" x14ac:dyDescent="0.3">
      <c r="A142" s="296">
        <f t="shared" ref="A142:A149" si="2">S19</f>
        <v>10</v>
      </c>
      <c r="B142" s="297">
        <v>1</v>
      </c>
      <c r="C142" s="297">
        <v>1</v>
      </c>
      <c r="D142" s="297">
        <f t="shared" ref="D142:D149" si="3">B142*S19</f>
        <v>10</v>
      </c>
      <c r="F142" s="582"/>
      <c r="I142" s="802"/>
      <c r="S142" s="582"/>
      <c r="T142" s="582"/>
      <c r="U142" s="582"/>
      <c r="V142" s="582"/>
      <c r="W142" s="736"/>
      <c r="X142" s="736"/>
      <c r="Y142" s="582"/>
      <c r="Z142" s="582"/>
      <c r="AA142" s="801"/>
    </row>
    <row r="143" spans="1:27" s="545" customFormat="1" x14ac:dyDescent="0.3">
      <c r="A143" s="296">
        <f t="shared" si="2"/>
        <v>9</v>
      </c>
      <c r="B143" s="297">
        <v>2</v>
      </c>
      <c r="C143" s="297">
        <v>1</v>
      </c>
      <c r="D143" s="297">
        <f t="shared" si="3"/>
        <v>18</v>
      </c>
      <c r="F143" s="582"/>
      <c r="I143" s="802"/>
      <c r="S143" s="582"/>
      <c r="T143" s="582"/>
      <c r="U143" s="582"/>
      <c r="V143" s="582"/>
      <c r="W143" s="736"/>
      <c r="X143" s="736"/>
      <c r="Y143" s="582"/>
      <c r="Z143" s="582"/>
      <c r="AA143" s="801"/>
    </row>
    <row r="144" spans="1:27" s="545" customFormat="1" x14ac:dyDescent="0.3">
      <c r="A144" s="296">
        <f t="shared" si="2"/>
        <v>8</v>
      </c>
      <c r="B144" s="297">
        <v>3</v>
      </c>
      <c r="C144" s="297">
        <v>1</v>
      </c>
      <c r="D144" s="297">
        <f t="shared" si="3"/>
        <v>24</v>
      </c>
      <c r="F144" s="582"/>
      <c r="I144" s="802"/>
      <c r="S144" s="582"/>
      <c r="T144" s="582"/>
      <c r="U144" s="582"/>
      <c r="V144" s="582"/>
      <c r="W144" s="736"/>
      <c r="X144" s="736"/>
      <c r="Y144" s="582"/>
      <c r="Z144" s="582"/>
      <c r="AA144" s="801"/>
    </row>
    <row r="145" spans="1:27" s="545" customFormat="1" x14ac:dyDescent="0.3">
      <c r="A145" s="296">
        <f t="shared" si="2"/>
        <v>7</v>
      </c>
      <c r="B145" s="297">
        <v>2</v>
      </c>
      <c r="C145" s="297">
        <v>1</v>
      </c>
      <c r="D145" s="297">
        <f t="shared" si="3"/>
        <v>14</v>
      </c>
      <c r="F145" s="582"/>
      <c r="I145" s="802"/>
      <c r="S145" s="582"/>
      <c r="T145" s="582"/>
      <c r="U145" s="582"/>
      <c r="V145" s="582"/>
      <c r="W145" s="736"/>
      <c r="X145" s="736"/>
      <c r="Y145" s="582"/>
      <c r="Z145" s="582"/>
      <c r="AA145" s="801"/>
    </row>
    <row r="146" spans="1:27" s="545" customFormat="1" x14ac:dyDescent="0.3">
      <c r="A146" s="296">
        <f t="shared" si="2"/>
        <v>6</v>
      </c>
      <c r="B146" s="297">
        <v>5</v>
      </c>
      <c r="C146" s="297">
        <v>1</v>
      </c>
      <c r="D146" s="297">
        <f t="shared" si="3"/>
        <v>30</v>
      </c>
      <c r="F146" s="582"/>
      <c r="I146" s="802"/>
      <c r="S146" s="582"/>
      <c r="T146" s="582"/>
      <c r="U146" s="582"/>
      <c r="V146" s="582"/>
      <c r="W146" s="736"/>
      <c r="X146" s="736"/>
      <c r="Y146" s="582"/>
      <c r="Z146" s="582"/>
      <c r="AA146" s="801"/>
    </row>
    <row r="147" spans="1:27" s="545" customFormat="1" x14ac:dyDescent="0.3">
      <c r="A147" s="296">
        <f t="shared" si="2"/>
        <v>5</v>
      </c>
      <c r="B147" s="297">
        <v>4</v>
      </c>
      <c r="C147" s="297">
        <v>1</v>
      </c>
      <c r="D147" s="297">
        <f t="shared" si="3"/>
        <v>20</v>
      </c>
      <c r="F147" s="582"/>
      <c r="I147" s="802"/>
      <c r="S147" s="582"/>
      <c r="T147" s="582"/>
      <c r="U147" s="582"/>
      <c r="V147" s="582"/>
      <c r="W147" s="736"/>
      <c r="X147" s="736"/>
      <c r="Y147" s="582"/>
      <c r="Z147" s="582"/>
      <c r="AA147" s="801"/>
    </row>
    <row r="148" spans="1:27" s="545" customFormat="1" x14ac:dyDescent="0.3">
      <c r="A148" s="296">
        <f t="shared" si="2"/>
        <v>4</v>
      </c>
      <c r="B148" s="297">
        <v>3</v>
      </c>
      <c r="C148" s="297">
        <v>1</v>
      </c>
      <c r="D148" s="297">
        <f t="shared" si="3"/>
        <v>12</v>
      </c>
      <c r="F148" s="582"/>
      <c r="I148" s="802"/>
      <c r="S148" s="582"/>
      <c r="T148" s="582"/>
      <c r="U148" s="582"/>
      <c r="V148" s="582"/>
      <c r="W148" s="736"/>
      <c r="X148" s="736"/>
      <c r="Y148" s="582"/>
      <c r="Z148" s="582"/>
      <c r="AA148" s="801"/>
    </row>
    <row r="149" spans="1:27" s="545" customFormat="1" x14ac:dyDescent="0.3">
      <c r="A149" s="296">
        <f t="shared" si="2"/>
        <v>3</v>
      </c>
      <c r="B149" s="297">
        <v>2</v>
      </c>
      <c r="C149" s="297">
        <v>1</v>
      </c>
      <c r="D149" s="297">
        <f t="shared" si="3"/>
        <v>6</v>
      </c>
      <c r="F149" s="582"/>
      <c r="I149" s="802"/>
      <c r="S149" s="582"/>
      <c r="T149" s="582"/>
      <c r="U149" s="582"/>
      <c r="V149" s="582"/>
      <c r="W149" s="736"/>
      <c r="X149" s="736"/>
      <c r="Y149" s="582"/>
      <c r="Z149" s="582"/>
      <c r="AA149" s="801"/>
    </row>
    <row r="150" spans="1:27" s="545" customFormat="1" x14ac:dyDescent="0.3">
      <c r="A150" s="296"/>
      <c r="B150" s="297"/>
      <c r="C150" s="297"/>
      <c r="D150" s="297"/>
      <c r="F150" s="582"/>
      <c r="I150" s="802"/>
      <c r="S150" s="582"/>
      <c r="T150" s="582"/>
      <c r="U150" s="582"/>
      <c r="V150" s="582"/>
      <c r="W150" s="736"/>
      <c r="X150" s="736"/>
      <c r="Y150" s="582"/>
      <c r="Z150" s="582"/>
      <c r="AA150" s="801"/>
    </row>
    <row r="151" spans="1:27" s="545" customFormat="1" x14ac:dyDescent="0.3">
      <c r="A151" s="296">
        <f>S28</f>
        <v>10</v>
      </c>
      <c r="B151" s="297">
        <v>3</v>
      </c>
      <c r="C151" s="297">
        <v>1</v>
      </c>
      <c r="D151" s="297">
        <f>B151*S28</f>
        <v>30</v>
      </c>
      <c r="F151" s="582"/>
      <c r="I151" s="802"/>
      <c r="S151" s="582"/>
      <c r="T151" s="582"/>
      <c r="U151" s="582"/>
      <c r="V151" s="582"/>
      <c r="W151" s="736"/>
      <c r="X151" s="736"/>
      <c r="Y151" s="582"/>
      <c r="Z151" s="582"/>
      <c r="AA151" s="801"/>
    </row>
    <row r="152" spans="1:27" s="545" customFormat="1" x14ac:dyDescent="0.3">
      <c r="A152" s="296">
        <f>S29</f>
        <v>4</v>
      </c>
      <c r="B152" s="297">
        <v>4</v>
      </c>
      <c r="C152" s="297">
        <v>1</v>
      </c>
      <c r="D152" s="297">
        <f>B152*S29</f>
        <v>16</v>
      </c>
      <c r="F152" s="582"/>
      <c r="I152" s="802"/>
      <c r="S152" s="582"/>
      <c r="T152" s="582"/>
      <c r="U152" s="582"/>
      <c r="V152" s="582"/>
      <c r="W152" s="736"/>
      <c r="X152" s="736"/>
      <c r="Y152" s="582"/>
      <c r="Z152" s="582"/>
      <c r="AA152" s="801"/>
    </row>
    <row r="153" spans="1:27" s="545" customFormat="1" x14ac:dyDescent="0.3">
      <c r="A153" s="296">
        <f>S30</f>
        <v>10</v>
      </c>
      <c r="B153" s="297">
        <v>2</v>
      </c>
      <c r="C153" s="297">
        <v>1</v>
      </c>
      <c r="D153" s="297">
        <f>B153*S30</f>
        <v>20</v>
      </c>
      <c r="F153" s="582"/>
      <c r="I153" s="802"/>
      <c r="S153" s="582"/>
      <c r="T153" s="582"/>
      <c r="U153" s="582"/>
      <c r="V153" s="582"/>
      <c r="W153" s="736"/>
      <c r="X153" s="736"/>
      <c r="Y153" s="582"/>
      <c r="Z153" s="582"/>
      <c r="AA153" s="801"/>
    </row>
    <row r="154" spans="1:27" s="545" customFormat="1" x14ac:dyDescent="0.3">
      <c r="A154" s="296"/>
      <c r="B154" s="297"/>
      <c r="C154" s="297"/>
      <c r="D154" s="297"/>
      <c r="F154" s="582"/>
      <c r="I154" s="802"/>
      <c r="S154" s="582"/>
      <c r="T154" s="582"/>
      <c r="U154" s="582"/>
      <c r="V154" s="582"/>
      <c r="W154" s="736"/>
      <c r="X154" s="736"/>
      <c r="Y154" s="582"/>
      <c r="Z154" s="582"/>
      <c r="AA154" s="801"/>
    </row>
    <row r="155" spans="1:27" s="545" customFormat="1" x14ac:dyDescent="0.3">
      <c r="A155" s="296">
        <f t="shared" ref="A155:A162" si="4">S32</f>
        <v>10</v>
      </c>
      <c r="B155" s="297">
        <v>5</v>
      </c>
      <c r="C155" s="297">
        <v>1</v>
      </c>
      <c r="D155" s="297">
        <f t="shared" ref="D155:D162" si="5">B155*S32</f>
        <v>50</v>
      </c>
      <c r="F155" s="582"/>
      <c r="I155" s="802"/>
      <c r="S155" s="582"/>
      <c r="T155" s="582"/>
      <c r="U155" s="582"/>
      <c r="V155" s="582"/>
      <c r="W155" s="736"/>
      <c r="X155" s="736"/>
      <c r="Y155" s="582"/>
      <c r="Z155" s="582"/>
      <c r="AA155" s="801"/>
    </row>
    <row r="156" spans="1:27" s="545" customFormat="1" x14ac:dyDescent="0.3">
      <c r="A156" s="296">
        <f t="shared" si="4"/>
        <v>9</v>
      </c>
      <c r="B156" s="297">
        <v>4</v>
      </c>
      <c r="C156" s="297">
        <v>1</v>
      </c>
      <c r="D156" s="297">
        <f t="shared" si="5"/>
        <v>36</v>
      </c>
      <c r="F156" s="582"/>
      <c r="I156" s="802"/>
      <c r="S156" s="582"/>
      <c r="T156" s="582"/>
      <c r="U156" s="582"/>
      <c r="V156" s="582"/>
      <c r="W156" s="736"/>
      <c r="X156" s="736"/>
      <c r="Y156" s="582"/>
      <c r="Z156" s="582"/>
      <c r="AA156" s="801"/>
    </row>
    <row r="157" spans="1:27" s="545" customFormat="1" x14ac:dyDescent="0.3">
      <c r="A157" s="296">
        <f t="shared" si="4"/>
        <v>8</v>
      </c>
      <c r="B157" s="297">
        <v>3</v>
      </c>
      <c r="C157" s="297">
        <v>1</v>
      </c>
      <c r="D157" s="297">
        <f t="shared" si="5"/>
        <v>24</v>
      </c>
      <c r="F157" s="582"/>
      <c r="I157" s="802"/>
      <c r="S157" s="582"/>
      <c r="T157" s="582"/>
      <c r="U157" s="582"/>
      <c r="V157" s="582"/>
      <c r="W157" s="736"/>
      <c r="X157" s="736"/>
      <c r="Y157" s="582"/>
      <c r="Z157" s="582"/>
      <c r="AA157" s="801"/>
    </row>
    <row r="158" spans="1:27" s="545" customFormat="1" x14ac:dyDescent="0.3">
      <c r="A158" s="296">
        <f t="shared" si="4"/>
        <v>7</v>
      </c>
      <c r="B158" s="297">
        <v>2</v>
      </c>
      <c r="C158" s="297">
        <v>1</v>
      </c>
      <c r="D158" s="297">
        <f t="shared" si="5"/>
        <v>14</v>
      </c>
      <c r="F158" s="582"/>
      <c r="I158" s="802"/>
      <c r="S158" s="582"/>
      <c r="T158" s="582"/>
      <c r="U158" s="582"/>
      <c r="V158" s="582"/>
      <c r="W158" s="736"/>
      <c r="X158" s="736"/>
      <c r="Y158" s="582"/>
      <c r="Z158" s="582"/>
      <c r="AA158" s="801"/>
    </row>
    <row r="159" spans="1:27" s="545" customFormat="1" x14ac:dyDescent="0.3">
      <c r="A159" s="296">
        <f t="shared" si="4"/>
        <v>6</v>
      </c>
      <c r="B159" s="297">
        <v>1</v>
      </c>
      <c r="C159" s="297">
        <v>1</v>
      </c>
      <c r="D159" s="297">
        <f t="shared" si="5"/>
        <v>6</v>
      </c>
      <c r="F159" s="582"/>
      <c r="I159" s="802"/>
      <c r="S159" s="582"/>
      <c r="T159" s="582"/>
      <c r="U159" s="582"/>
      <c r="V159" s="582"/>
      <c r="W159" s="736"/>
      <c r="X159" s="736"/>
      <c r="Y159" s="582"/>
      <c r="Z159" s="582"/>
      <c r="AA159" s="801"/>
    </row>
    <row r="160" spans="1:27" s="545" customFormat="1" x14ac:dyDescent="0.3">
      <c r="A160" s="296">
        <f t="shared" si="4"/>
        <v>5</v>
      </c>
      <c r="B160" s="297">
        <v>2</v>
      </c>
      <c r="C160" s="297">
        <v>1</v>
      </c>
      <c r="D160" s="297">
        <f t="shared" si="5"/>
        <v>10</v>
      </c>
      <c r="F160" s="582"/>
      <c r="I160" s="802"/>
      <c r="S160" s="582"/>
      <c r="T160" s="582"/>
      <c r="U160" s="582"/>
      <c r="V160" s="582"/>
      <c r="W160" s="736"/>
      <c r="X160" s="736"/>
      <c r="Y160" s="582"/>
      <c r="Z160" s="582"/>
      <c r="AA160" s="801"/>
    </row>
    <row r="161" spans="1:27" s="545" customFormat="1" x14ac:dyDescent="0.3">
      <c r="A161" s="296">
        <f t="shared" si="4"/>
        <v>4</v>
      </c>
      <c r="B161" s="297">
        <v>3</v>
      </c>
      <c r="C161" s="297">
        <v>1</v>
      </c>
      <c r="D161" s="297">
        <f t="shared" si="5"/>
        <v>12</v>
      </c>
      <c r="F161" s="582"/>
      <c r="I161" s="802"/>
      <c r="S161" s="582"/>
      <c r="T161" s="582"/>
      <c r="U161" s="582"/>
      <c r="V161" s="582"/>
      <c r="W161" s="736"/>
      <c r="X161" s="736"/>
      <c r="Y161" s="582"/>
      <c r="Z161" s="582"/>
      <c r="AA161" s="801"/>
    </row>
    <row r="162" spans="1:27" s="545" customFormat="1" x14ac:dyDescent="0.3">
      <c r="A162" s="296">
        <f t="shared" si="4"/>
        <v>3</v>
      </c>
      <c r="B162" s="297">
        <v>4</v>
      </c>
      <c r="C162" s="297">
        <v>1</v>
      </c>
      <c r="D162" s="297">
        <f t="shared" si="5"/>
        <v>12</v>
      </c>
      <c r="F162" s="582"/>
      <c r="I162" s="802"/>
      <c r="S162" s="582"/>
      <c r="T162" s="582"/>
      <c r="U162" s="582"/>
      <c r="V162" s="582"/>
      <c r="W162" s="736"/>
      <c r="X162" s="736"/>
      <c r="Y162" s="582"/>
      <c r="Z162" s="582"/>
      <c r="AA162" s="801"/>
    </row>
    <row r="163" spans="1:27" s="545" customFormat="1" x14ac:dyDescent="0.3">
      <c r="A163" s="296"/>
      <c r="B163" s="297"/>
      <c r="C163" s="297"/>
      <c r="D163" s="297"/>
      <c r="F163" s="582"/>
      <c r="I163" s="802"/>
      <c r="S163" s="582"/>
      <c r="T163" s="582"/>
      <c r="U163" s="582"/>
      <c r="V163" s="582"/>
      <c r="W163" s="736"/>
      <c r="X163" s="736"/>
      <c r="Y163" s="582"/>
      <c r="Z163" s="582"/>
      <c r="AA163" s="801"/>
    </row>
    <row r="164" spans="1:27" s="545" customFormat="1" x14ac:dyDescent="0.3">
      <c r="A164" s="296">
        <f t="shared" ref="A164:A170" si="6">S41</f>
        <v>1</v>
      </c>
      <c r="B164" s="297">
        <v>5</v>
      </c>
      <c r="C164" s="297">
        <v>1</v>
      </c>
      <c r="D164" s="297">
        <f t="shared" ref="D164:D170" si="7">B164*S41</f>
        <v>5</v>
      </c>
      <c r="F164" s="582"/>
      <c r="I164" s="802"/>
      <c r="S164" s="582"/>
      <c r="T164" s="582"/>
      <c r="U164" s="582"/>
      <c r="V164" s="582"/>
      <c r="W164" s="736"/>
      <c r="X164" s="736"/>
      <c r="Y164" s="582"/>
      <c r="Z164" s="582"/>
      <c r="AA164" s="801"/>
    </row>
    <row r="165" spans="1:27" s="545" customFormat="1" x14ac:dyDescent="0.3">
      <c r="A165" s="296">
        <f t="shared" si="6"/>
        <v>2</v>
      </c>
      <c r="B165" s="297">
        <v>4</v>
      </c>
      <c r="C165" s="297">
        <v>1</v>
      </c>
      <c r="D165" s="297">
        <f t="shared" si="7"/>
        <v>8</v>
      </c>
      <c r="F165" s="582"/>
      <c r="I165" s="802"/>
      <c r="S165" s="582"/>
      <c r="T165" s="582"/>
      <c r="U165" s="582"/>
      <c r="V165" s="582"/>
      <c r="W165" s="736"/>
      <c r="X165" s="736"/>
      <c r="Y165" s="582"/>
      <c r="Z165" s="582"/>
      <c r="AA165" s="801"/>
    </row>
    <row r="166" spans="1:27" s="545" customFormat="1" x14ac:dyDescent="0.3">
      <c r="A166" s="296">
        <f t="shared" si="6"/>
        <v>3</v>
      </c>
      <c r="B166" s="297">
        <v>3</v>
      </c>
      <c r="C166" s="297">
        <v>1</v>
      </c>
      <c r="D166" s="297">
        <f t="shared" si="7"/>
        <v>9</v>
      </c>
      <c r="F166" s="582"/>
      <c r="I166" s="802"/>
      <c r="S166" s="582"/>
      <c r="T166" s="582"/>
      <c r="U166" s="582"/>
      <c r="V166" s="582"/>
      <c r="W166" s="736"/>
      <c r="X166" s="736"/>
      <c r="Y166" s="582"/>
      <c r="Z166" s="582"/>
      <c r="AA166" s="801"/>
    </row>
    <row r="167" spans="1:27" s="545" customFormat="1" x14ac:dyDescent="0.3">
      <c r="A167" s="296">
        <f t="shared" si="6"/>
        <v>4</v>
      </c>
      <c r="B167" s="297">
        <v>2</v>
      </c>
      <c r="C167" s="297">
        <v>1</v>
      </c>
      <c r="D167" s="297">
        <f t="shared" si="7"/>
        <v>8</v>
      </c>
      <c r="F167" s="582"/>
      <c r="I167" s="802"/>
      <c r="S167" s="582"/>
      <c r="T167" s="582"/>
      <c r="U167" s="582"/>
      <c r="V167" s="582"/>
      <c r="W167" s="736"/>
      <c r="X167" s="736"/>
      <c r="Y167" s="582"/>
      <c r="Z167" s="582"/>
      <c r="AA167" s="801"/>
    </row>
    <row r="168" spans="1:27" s="545" customFormat="1" x14ac:dyDescent="0.3">
      <c r="A168" s="296">
        <f t="shared" si="6"/>
        <v>5</v>
      </c>
      <c r="B168" s="297">
        <v>1</v>
      </c>
      <c r="C168" s="297">
        <v>1</v>
      </c>
      <c r="D168" s="297">
        <f t="shared" si="7"/>
        <v>5</v>
      </c>
      <c r="F168" s="582"/>
      <c r="I168" s="802"/>
      <c r="S168" s="582"/>
      <c r="T168" s="582"/>
      <c r="U168" s="582"/>
      <c r="V168" s="582"/>
      <c r="W168" s="736"/>
      <c r="X168" s="736"/>
      <c r="Y168" s="582"/>
      <c r="Z168" s="582"/>
      <c r="AA168" s="801"/>
    </row>
    <row r="169" spans="1:27" s="545" customFormat="1" x14ac:dyDescent="0.3">
      <c r="A169" s="296">
        <f t="shared" si="6"/>
        <v>6</v>
      </c>
      <c r="B169" s="297">
        <v>2</v>
      </c>
      <c r="C169" s="297">
        <v>1</v>
      </c>
      <c r="D169" s="297">
        <f t="shared" si="7"/>
        <v>12</v>
      </c>
      <c r="F169" s="582"/>
      <c r="I169" s="802"/>
      <c r="S169" s="582"/>
      <c r="T169" s="582"/>
      <c r="U169" s="582"/>
      <c r="V169" s="582"/>
      <c r="W169" s="736"/>
      <c r="X169" s="736"/>
      <c r="Y169" s="582"/>
      <c r="Z169" s="582"/>
      <c r="AA169" s="801"/>
    </row>
    <row r="170" spans="1:27" s="545" customFormat="1" x14ac:dyDescent="0.3">
      <c r="A170" s="296">
        <f t="shared" si="6"/>
        <v>7</v>
      </c>
      <c r="B170" s="297">
        <v>3</v>
      </c>
      <c r="C170" s="297">
        <v>1</v>
      </c>
      <c r="D170" s="297">
        <f t="shared" si="7"/>
        <v>21</v>
      </c>
      <c r="F170" s="582"/>
      <c r="I170" s="802"/>
      <c r="S170" s="582"/>
      <c r="T170" s="582"/>
      <c r="U170" s="582"/>
      <c r="V170" s="582"/>
      <c r="W170" s="736"/>
      <c r="X170" s="736"/>
      <c r="Y170" s="582"/>
      <c r="Z170" s="582"/>
      <c r="AA170" s="801"/>
    </row>
    <row r="171" spans="1:27" s="545" customFormat="1" x14ac:dyDescent="0.3">
      <c r="A171" s="296"/>
      <c r="B171" s="297"/>
      <c r="C171" s="297"/>
      <c r="D171" s="297"/>
      <c r="F171" s="582"/>
      <c r="I171" s="802"/>
      <c r="S171" s="582"/>
      <c r="T171" s="582"/>
      <c r="U171" s="582"/>
      <c r="V171" s="582"/>
      <c r="W171" s="736"/>
      <c r="X171" s="736"/>
      <c r="Y171" s="582"/>
      <c r="Z171" s="582"/>
      <c r="AA171" s="801"/>
    </row>
    <row r="172" spans="1:27" s="545" customFormat="1" x14ac:dyDescent="0.3">
      <c r="A172" s="296">
        <f t="shared" ref="A172:A178" si="8">S49</f>
        <v>8</v>
      </c>
      <c r="B172" s="297">
        <v>5</v>
      </c>
      <c r="C172" s="297">
        <v>1</v>
      </c>
      <c r="D172" s="297">
        <f t="shared" ref="D172:D178" si="9">B172*S49</f>
        <v>40</v>
      </c>
      <c r="F172" s="582"/>
      <c r="I172" s="802"/>
      <c r="S172" s="582"/>
      <c r="T172" s="582"/>
      <c r="U172" s="582"/>
      <c r="V172" s="582"/>
      <c r="W172" s="736"/>
      <c r="X172" s="736"/>
      <c r="Y172" s="582"/>
      <c r="Z172" s="582"/>
      <c r="AA172" s="801"/>
    </row>
    <row r="173" spans="1:27" s="545" customFormat="1" x14ac:dyDescent="0.3">
      <c r="A173" s="296">
        <f t="shared" si="8"/>
        <v>7</v>
      </c>
      <c r="B173" s="297">
        <v>4</v>
      </c>
      <c r="C173" s="297">
        <v>1</v>
      </c>
      <c r="D173" s="297">
        <f t="shared" si="9"/>
        <v>28</v>
      </c>
      <c r="F173" s="582"/>
      <c r="I173" s="802"/>
      <c r="S173" s="582"/>
      <c r="T173" s="582"/>
      <c r="U173" s="582"/>
      <c r="V173" s="582"/>
      <c r="W173" s="736"/>
      <c r="X173" s="736"/>
      <c r="Y173" s="582"/>
      <c r="Z173" s="582"/>
      <c r="AA173" s="801"/>
    </row>
    <row r="174" spans="1:27" s="545" customFormat="1" x14ac:dyDescent="0.3">
      <c r="A174" s="296">
        <f t="shared" si="8"/>
        <v>6</v>
      </c>
      <c r="B174" s="297">
        <v>3</v>
      </c>
      <c r="C174" s="297">
        <v>1</v>
      </c>
      <c r="D174" s="297">
        <f t="shared" si="9"/>
        <v>18</v>
      </c>
      <c r="F174" s="582"/>
      <c r="I174" s="802"/>
      <c r="S174" s="582"/>
      <c r="T174" s="582"/>
      <c r="U174" s="582"/>
      <c r="V174" s="582"/>
      <c r="W174" s="736"/>
      <c r="X174" s="736"/>
      <c r="Y174" s="582"/>
      <c r="Z174" s="582"/>
      <c r="AA174" s="801"/>
    </row>
    <row r="175" spans="1:27" s="545" customFormat="1" x14ac:dyDescent="0.3">
      <c r="A175" s="296">
        <f t="shared" si="8"/>
        <v>5</v>
      </c>
      <c r="B175" s="297">
        <v>2</v>
      </c>
      <c r="C175" s="297">
        <v>1</v>
      </c>
      <c r="D175" s="297">
        <f t="shared" si="9"/>
        <v>10</v>
      </c>
      <c r="F175" s="582"/>
      <c r="I175" s="802"/>
      <c r="S175" s="582"/>
      <c r="T175" s="582"/>
      <c r="U175" s="582"/>
      <c r="V175" s="582"/>
      <c r="W175" s="736"/>
      <c r="X175" s="736"/>
      <c r="Y175" s="582"/>
      <c r="Z175" s="582"/>
      <c r="AA175" s="801"/>
    </row>
    <row r="176" spans="1:27" s="545" customFormat="1" x14ac:dyDescent="0.3">
      <c r="A176" s="296">
        <f t="shared" si="8"/>
        <v>4</v>
      </c>
      <c r="B176" s="297">
        <v>1</v>
      </c>
      <c r="C176" s="297">
        <v>1</v>
      </c>
      <c r="D176" s="297">
        <f t="shared" si="9"/>
        <v>4</v>
      </c>
      <c r="F176" s="582"/>
      <c r="I176" s="802"/>
      <c r="S176" s="582"/>
      <c r="T176" s="582"/>
      <c r="U176" s="582"/>
      <c r="V176" s="582"/>
      <c r="W176" s="736"/>
      <c r="X176" s="736"/>
      <c r="Y176" s="582"/>
      <c r="Z176" s="582"/>
      <c r="AA176" s="801"/>
    </row>
    <row r="177" spans="1:27" s="545" customFormat="1" x14ac:dyDescent="0.3">
      <c r="A177" s="296">
        <f t="shared" si="8"/>
        <v>3</v>
      </c>
      <c r="B177" s="297">
        <v>2</v>
      </c>
      <c r="C177" s="297">
        <v>1</v>
      </c>
      <c r="D177" s="297">
        <f t="shared" si="9"/>
        <v>6</v>
      </c>
      <c r="F177" s="582"/>
      <c r="I177" s="802"/>
      <c r="S177" s="582"/>
      <c r="T177" s="582"/>
      <c r="U177" s="582"/>
      <c r="V177" s="582"/>
      <c r="W177" s="736"/>
      <c r="X177" s="736"/>
      <c r="Y177" s="582"/>
      <c r="Z177" s="582"/>
      <c r="AA177" s="801"/>
    </row>
    <row r="178" spans="1:27" s="545" customFormat="1" x14ac:dyDescent="0.3">
      <c r="A178" s="296">
        <f t="shared" si="8"/>
        <v>1</v>
      </c>
      <c r="B178" s="297">
        <v>3</v>
      </c>
      <c r="C178" s="297">
        <v>1</v>
      </c>
      <c r="D178" s="297">
        <f t="shared" si="9"/>
        <v>3</v>
      </c>
      <c r="F178" s="582"/>
      <c r="I178" s="802"/>
      <c r="S178" s="582"/>
      <c r="T178" s="582"/>
      <c r="U178" s="582"/>
      <c r="V178" s="582"/>
      <c r="W178" s="736"/>
      <c r="X178" s="736"/>
      <c r="Y178" s="582"/>
      <c r="Z178" s="582"/>
      <c r="AA178" s="801"/>
    </row>
    <row r="179" spans="1:27" s="545" customFormat="1" x14ac:dyDescent="0.3">
      <c r="A179" s="296"/>
      <c r="B179" s="297"/>
      <c r="C179" s="297"/>
      <c r="D179" s="297"/>
      <c r="F179" s="582"/>
      <c r="I179" s="802"/>
      <c r="S179" s="582"/>
      <c r="T179" s="582"/>
      <c r="U179" s="582"/>
      <c r="V179" s="582"/>
      <c r="W179" s="736"/>
      <c r="X179" s="736"/>
      <c r="Y179" s="582"/>
      <c r="Z179" s="582"/>
      <c r="AA179" s="801"/>
    </row>
    <row r="180" spans="1:27" s="545" customFormat="1" x14ac:dyDescent="0.3">
      <c r="A180" s="296">
        <f t="shared" ref="A180:A185" si="10">S57</f>
        <v>9</v>
      </c>
      <c r="B180" s="297">
        <v>5</v>
      </c>
      <c r="C180" s="297">
        <v>1</v>
      </c>
      <c r="D180" s="297">
        <f t="shared" ref="D180:D185" si="11">B180*S57</f>
        <v>45</v>
      </c>
      <c r="F180" s="582"/>
      <c r="I180" s="802"/>
      <c r="S180" s="582"/>
      <c r="T180" s="582"/>
      <c r="U180" s="582"/>
      <c r="V180" s="582"/>
      <c r="W180" s="736"/>
      <c r="X180" s="736"/>
      <c r="Y180" s="582"/>
      <c r="Z180" s="582"/>
      <c r="AA180" s="801"/>
    </row>
    <row r="181" spans="1:27" s="545" customFormat="1" x14ac:dyDescent="0.3">
      <c r="A181" s="296">
        <f t="shared" si="10"/>
        <v>8</v>
      </c>
      <c r="B181" s="297">
        <v>4</v>
      </c>
      <c r="C181" s="297">
        <v>1</v>
      </c>
      <c r="D181" s="297">
        <f t="shared" si="11"/>
        <v>32</v>
      </c>
      <c r="F181" s="582"/>
      <c r="I181" s="802"/>
      <c r="S181" s="582"/>
      <c r="T181" s="582"/>
      <c r="U181" s="582"/>
      <c r="V181" s="582"/>
      <c r="W181" s="736"/>
      <c r="X181" s="736"/>
      <c r="Y181" s="582"/>
      <c r="Z181" s="582"/>
      <c r="AA181" s="801"/>
    </row>
    <row r="182" spans="1:27" s="545" customFormat="1" x14ac:dyDescent="0.3">
      <c r="A182" s="296">
        <f t="shared" si="10"/>
        <v>7</v>
      </c>
      <c r="B182" s="297">
        <v>3</v>
      </c>
      <c r="C182" s="297">
        <v>1</v>
      </c>
      <c r="D182" s="297">
        <f t="shared" si="11"/>
        <v>21</v>
      </c>
      <c r="F182" s="582"/>
      <c r="I182" s="802"/>
      <c r="S182" s="582"/>
      <c r="T182" s="582"/>
      <c r="U182" s="582"/>
      <c r="V182" s="582"/>
      <c r="W182" s="736"/>
      <c r="X182" s="736"/>
      <c r="Y182" s="582"/>
      <c r="Z182" s="582"/>
      <c r="AA182" s="801"/>
    </row>
    <row r="183" spans="1:27" s="545" customFormat="1" x14ac:dyDescent="0.3">
      <c r="A183" s="296">
        <f t="shared" si="10"/>
        <v>6</v>
      </c>
      <c r="B183" s="297">
        <v>2</v>
      </c>
      <c r="C183" s="297">
        <v>1</v>
      </c>
      <c r="D183" s="297">
        <f t="shared" si="11"/>
        <v>12</v>
      </c>
      <c r="F183" s="582"/>
      <c r="I183" s="802"/>
      <c r="S183" s="582"/>
      <c r="T183" s="582"/>
      <c r="U183" s="582"/>
      <c r="V183" s="582"/>
      <c r="W183" s="736"/>
      <c r="X183" s="736"/>
      <c r="Y183" s="582"/>
      <c r="Z183" s="582"/>
      <c r="AA183" s="801"/>
    </row>
    <row r="184" spans="1:27" s="545" customFormat="1" x14ac:dyDescent="0.3">
      <c r="A184" s="296">
        <f t="shared" si="10"/>
        <v>5</v>
      </c>
      <c r="B184" s="297">
        <v>1</v>
      </c>
      <c r="C184" s="297">
        <v>1</v>
      </c>
      <c r="D184" s="297">
        <f t="shared" si="11"/>
        <v>5</v>
      </c>
      <c r="F184" s="582"/>
      <c r="I184" s="802"/>
      <c r="S184" s="582"/>
      <c r="T184" s="582"/>
      <c r="U184" s="582"/>
      <c r="V184" s="582"/>
      <c r="W184" s="736"/>
      <c r="X184" s="736"/>
      <c r="Y184" s="582"/>
      <c r="Z184" s="582"/>
      <c r="AA184" s="801"/>
    </row>
    <row r="185" spans="1:27" s="545" customFormat="1" x14ac:dyDescent="0.3">
      <c r="A185" s="296">
        <f t="shared" si="10"/>
        <v>4</v>
      </c>
      <c r="B185" s="297">
        <v>2</v>
      </c>
      <c r="C185" s="297">
        <v>1</v>
      </c>
      <c r="D185" s="297">
        <f t="shared" si="11"/>
        <v>8</v>
      </c>
      <c r="F185" s="582"/>
      <c r="I185" s="802"/>
      <c r="S185" s="582"/>
      <c r="T185" s="582"/>
      <c r="U185" s="582"/>
      <c r="V185" s="582"/>
      <c r="W185" s="736"/>
      <c r="X185" s="736"/>
      <c r="Y185" s="582"/>
      <c r="Z185" s="582"/>
      <c r="AA185" s="801"/>
    </row>
    <row r="186" spans="1:27" s="545" customFormat="1" x14ac:dyDescent="0.3">
      <c r="A186" s="296"/>
      <c r="B186" s="297"/>
      <c r="C186" s="297"/>
      <c r="D186" s="297"/>
      <c r="F186" s="582"/>
      <c r="I186" s="802"/>
      <c r="S186" s="582"/>
      <c r="T186" s="582"/>
      <c r="U186" s="582"/>
      <c r="V186" s="582"/>
      <c r="W186" s="736"/>
      <c r="X186" s="736"/>
      <c r="Y186" s="582"/>
      <c r="Z186" s="582"/>
      <c r="AA186" s="801"/>
    </row>
    <row r="187" spans="1:27" s="545" customFormat="1" x14ac:dyDescent="0.3">
      <c r="A187" s="296">
        <f>S64</f>
        <v>8</v>
      </c>
      <c r="B187" s="297">
        <v>5</v>
      </c>
      <c r="C187" s="297">
        <v>1</v>
      </c>
      <c r="D187" s="297">
        <f>B187*S64</f>
        <v>40</v>
      </c>
      <c r="F187" s="582"/>
      <c r="I187" s="802"/>
      <c r="S187" s="582"/>
      <c r="T187" s="582"/>
      <c r="U187" s="582"/>
      <c r="V187" s="582"/>
      <c r="W187" s="736"/>
      <c r="X187" s="736"/>
      <c r="Y187" s="582"/>
      <c r="Z187" s="582"/>
      <c r="AA187" s="801"/>
    </row>
    <row r="188" spans="1:27" s="545" customFormat="1" x14ac:dyDescent="0.3">
      <c r="A188" s="296">
        <f>S65</f>
        <v>5</v>
      </c>
      <c r="B188" s="297">
        <v>3</v>
      </c>
      <c r="C188" s="297">
        <v>1</v>
      </c>
      <c r="D188" s="297">
        <f>B188*S65</f>
        <v>15</v>
      </c>
      <c r="F188" s="582"/>
      <c r="I188" s="802"/>
      <c r="S188" s="582"/>
      <c r="T188" s="582"/>
      <c r="U188" s="582"/>
      <c r="V188" s="582"/>
      <c r="W188" s="736"/>
      <c r="X188" s="736"/>
      <c r="Y188" s="582"/>
      <c r="Z188" s="582"/>
      <c r="AA188" s="801"/>
    </row>
    <row r="189" spans="1:27" s="545" customFormat="1" x14ac:dyDescent="0.3">
      <c r="A189" s="296">
        <f>S66</f>
        <v>2</v>
      </c>
      <c r="B189" s="297">
        <v>2</v>
      </c>
      <c r="C189" s="297">
        <v>1</v>
      </c>
      <c r="D189" s="297">
        <f>B189*S66</f>
        <v>4</v>
      </c>
      <c r="F189" s="582"/>
      <c r="I189" s="802"/>
      <c r="S189" s="582"/>
      <c r="T189" s="582"/>
      <c r="U189" s="582"/>
      <c r="V189" s="582"/>
      <c r="W189" s="736"/>
      <c r="X189" s="736"/>
      <c r="Y189" s="582"/>
      <c r="Z189" s="582"/>
      <c r="AA189" s="801"/>
    </row>
    <row r="190" spans="1:27" s="545" customFormat="1" x14ac:dyDescent="0.3">
      <c r="A190" s="296">
        <f>S67</f>
        <v>6</v>
      </c>
      <c r="B190" s="297">
        <v>3</v>
      </c>
      <c r="C190" s="297">
        <v>1</v>
      </c>
      <c r="D190" s="297">
        <f>B190*S67</f>
        <v>18</v>
      </c>
      <c r="F190" s="582"/>
      <c r="I190" s="802"/>
      <c r="S190" s="582"/>
      <c r="T190" s="582"/>
      <c r="U190" s="582"/>
      <c r="V190" s="582"/>
      <c r="W190" s="736"/>
      <c r="X190" s="736"/>
      <c r="Y190" s="582"/>
      <c r="Z190" s="582"/>
      <c r="AA190" s="801"/>
    </row>
    <row r="191" spans="1:27" s="545" customFormat="1" x14ac:dyDescent="0.3">
      <c r="A191" s="296">
        <f>S68</f>
        <v>7</v>
      </c>
      <c r="B191" s="297">
        <v>2</v>
      </c>
      <c r="C191" s="297">
        <v>1</v>
      </c>
      <c r="D191" s="297">
        <f>B191*S68</f>
        <v>14</v>
      </c>
      <c r="F191" s="582"/>
      <c r="I191" s="802"/>
      <c r="S191" s="582"/>
      <c r="T191" s="582"/>
      <c r="U191" s="582"/>
      <c r="V191" s="582"/>
      <c r="W191" s="736"/>
      <c r="X191" s="736"/>
      <c r="Y191" s="582"/>
      <c r="Z191" s="582"/>
      <c r="AA191" s="801"/>
    </row>
    <row r="192" spans="1:27" s="545" customFormat="1" x14ac:dyDescent="0.3">
      <c r="A192" s="296"/>
      <c r="B192" s="297"/>
      <c r="C192" s="297"/>
      <c r="D192" s="297"/>
      <c r="F192" s="582"/>
      <c r="I192" s="802"/>
      <c r="S192" s="582"/>
      <c r="T192" s="582"/>
      <c r="U192" s="582"/>
      <c r="V192" s="582"/>
      <c r="W192" s="736"/>
      <c r="X192" s="736"/>
      <c r="Y192" s="582"/>
      <c r="Z192" s="582"/>
      <c r="AA192" s="801"/>
    </row>
    <row r="193" spans="1:27" s="545" customFormat="1" x14ac:dyDescent="0.3">
      <c r="A193" s="296">
        <f t="shared" ref="A193:A200" si="12">S70</f>
        <v>10</v>
      </c>
      <c r="B193" s="297">
        <v>5</v>
      </c>
      <c r="C193" s="297">
        <v>1</v>
      </c>
      <c r="D193" s="297">
        <f t="shared" ref="D193:D200" si="13">B193*S70</f>
        <v>50</v>
      </c>
      <c r="F193" s="582"/>
      <c r="I193" s="802"/>
      <c r="S193" s="582"/>
      <c r="T193" s="582"/>
      <c r="U193" s="582"/>
      <c r="V193" s="582"/>
      <c r="W193" s="736"/>
      <c r="X193" s="736"/>
      <c r="Y193" s="582"/>
      <c r="Z193" s="582"/>
      <c r="AA193" s="801"/>
    </row>
    <row r="194" spans="1:27" s="545" customFormat="1" x14ac:dyDescent="0.3">
      <c r="A194" s="296">
        <f t="shared" si="12"/>
        <v>7</v>
      </c>
      <c r="B194" s="297">
        <v>3</v>
      </c>
      <c r="C194" s="297">
        <v>1</v>
      </c>
      <c r="D194" s="297">
        <f t="shared" si="13"/>
        <v>21</v>
      </c>
      <c r="F194" s="582"/>
      <c r="I194" s="802"/>
      <c r="S194" s="582"/>
      <c r="T194" s="582"/>
      <c r="U194" s="582"/>
      <c r="V194" s="582"/>
      <c r="W194" s="736"/>
      <c r="X194" s="736"/>
      <c r="Y194" s="582"/>
      <c r="Z194" s="582"/>
      <c r="AA194" s="801"/>
    </row>
    <row r="195" spans="1:27" s="545" customFormat="1" x14ac:dyDescent="0.3">
      <c r="A195" s="296">
        <f t="shared" si="12"/>
        <v>5</v>
      </c>
      <c r="B195" s="297">
        <v>5</v>
      </c>
      <c r="C195" s="297">
        <v>1</v>
      </c>
      <c r="D195" s="297">
        <f t="shared" si="13"/>
        <v>25</v>
      </c>
      <c r="F195" s="582"/>
      <c r="I195" s="802"/>
      <c r="S195" s="582"/>
      <c r="T195" s="582"/>
      <c r="U195" s="582"/>
      <c r="V195" s="582"/>
      <c r="W195" s="736"/>
      <c r="X195" s="736"/>
      <c r="Y195" s="582"/>
      <c r="Z195" s="582"/>
      <c r="AA195" s="801"/>
    </row>
    <row r="196" spans="1:27" s="545" customFormat="1" x14ac:dyDescent="0.3">
      <c r="A196" s="296">
        <f t="shared" si="12"/>
        <v>6</v>
      </c>
      <c r="B196" s="297">
        <v>4</v>
      </c>
      <c r="C196" s="297">
        <v>1</v>
      </c>
      <c r="D196" s="297">
        <f t="shared" si="13"/>
        <v>24</v>
      </c>
      <c r="F196" s="582"/>
      <c r="I196" s="802"/>
      <c r="S196" s="582"/>
      <c r="T196" s="582"/>
      <c r="U196" s="582"/>
      <c r="V196" s="582"/>
      <c r="W196" s="736"/>
      <c r="X196" s="736"/>
      <c r="Y196" s="582"/>
      <c r="Z196" s="582"/>
      <c r="AA196" s="801"/>
    </row>
    <row r="197" spans="1:27" s="545" customFormat="1" x14ac:dyDescent="0.3">
      <c r="A197" s="296">
        <f t="shared" si="12"/>
        <v>9</v>
      </c>
      <c r="B197" s="297">
        <v>5</v>
      </c>
      <c r="C197" s="297">
        <v>1</v>
      </c>
      <c r="D197" s="297">
        <f t="shared" si="13"/>
        <v>45</v>
      </c>
      <c r="F197" s="582"/>
      <c r="I197" s="802"/>
      <c r="S197" s="582"/>
      <c r="T197" s="582"/>
      <c r="U197" s="582"/>
      <c r="V197" s="582"/>
      <c r="W197" s="736"/>
      <c r="X197" s="736"/>
      <c r="Y197" s="582"/>
      <c r="Z197" s="582"/>
      <c r="AA197" s="801"/>
    </row>
    <row r="198" spans="1:27" s="545" customFormat="1" x14ac:dyDescent="0.3">
      <c r="A198" s="296">
        <f t="shared" si="12"/>
        <v>6</v>
      </c>
      <c r="B198" s="297">
        <v>4</v>
      </c>
      <c r="C198" s="297">
        <v>1</v>
      </c>
      <c r="D198" s="297">
        <f t="shared" si="13"/>
        <v>24</v>
      </c>
      <c r="F198" s="582"/>
      <c r="I198" s="802"/>
      <c r="S198" s="582"/>
      <c r="T198" s="582"/>
      <c r="U198" s="582"/>
      <c r="V198" s="582"/>
      <c r="W198" s="736"/>
      <c r="X198" s="736"/>
      <c r="Y198" s="582"/>
      <c r="Z198" s="582"/>
      <c r="AA198" s="801"/>
    </row>
    <row r="199" spans="1:27" s="545" customFormat="1" x14ac:dyDescent="0.3">
      <c r="A199" s="296">
        <f t="shared" si="12"/>
        <v>10</v>
      </c>
      <c r="B199" s="297">
        <v>5</v>
      </c>
      <c r="C199" s="297">
        <v>1</v>
      </c>
      <c r="D199" s="297">
        <f t="shared" si="13"/>
        <v>50</v>
      </c>
      <c r="F199" s="582"/>
      <c r="I199" s="802"/>
      <c r="S199" s="582"/>
      <c r="T199" s="582"/>
      <c r="U199" s="582"/>
      <c r="V199" s="582"/>
      <c r="W199" s="736"/>
      <c r="X199" s="736"/>
      <c r="Y199" s="582"/>
      <c r="Z199" s="582"/>
      <c r="AA199" s="801"/>
    </row>
    <row r="200" spans="1:27" s="545" customFormat="1" x14ac:dyDescent="0.3">
      <c r="A200" s="298">
        <f t="shared" si="12"/>
        <v>10</v>
      </c>
      <c r="B200" s="299">
        <v>2</v>
      </c>
      <c r="C200" s="299">
        <v>1</v>
      </c>
      <c r="D200" s="299">
        <f t="shared" si="13"/>
        <v>20</v>
      </c>
      <c r="E200" s="804"/>
      <c r="F200" s="805"/>
      <c r="G200" s="804"/>
      <c r="H200" s="804"/>
      <c r="I200" s="806"/>
      <c r="S200" s="582"/>
      <c r="T200" s="582"/>
      <c r="U200" s="582"/>
      <c r="V200" s="582"/>
      <c r="W200" s="736"/>
      <c r="X200" s="736"/>
      <c r="Y200" s="582"/>
      <c r="Z200" s="582"/>
      <c r="AA200" s="801"/>
    </row>
  </sheetData>
  <sheetProtection sheet="1" objects="1" scenarios="1" formatCells="0" formatColumns="0" formatRows="0" insertHyperlinks="0" selectLockedCells="1" sort="0" autoFilter="0"/>
  <mergeCells count="92">
    <mergeCell ref="D93:U93"/>
    <mergeCell ref="D94:U94"/>
    <mergeCell ref="D87:U87"/>
    <mergeCell ref="D88:U88"/>
    <mergeCell ref="D89:U89"/>
    <mergeCell ref="D90:U90"/>
    <mergeCell ref="D91:U91"/>
    <mergeCell ref="D92:U92"/>
    <mergeCell ref="D86:U86"/>
    <mergeCell ref="D72:E72"/>
    <mergeCell ref="D73:E73"/>
    <mergeCell ref="D74:E74"/>
    <mergeCell ref="D75:E75"/>
    <mergeCell ref="D76:E76"/>
    <mergeCell ref="D77:E77"/>
    <mergeCell ref="D78:U78"/>
    <mergeCell ref="D82:U82"/>
    <mergeCell ref="D83:U83"/>
    <mergeCell ref="D84:U84"/>
    <mergeCell ref="D85:U85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H79:N81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G79:G8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7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1:S47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7:S62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70:S7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9:S26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2:S39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9:S5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64:S68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79:R81 V79:V81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28:S30">
    <cfRule type="iconSet" priority="1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list" allowBlank="1" showInputMessage="1" showErrorMessage="1" sqref="I79:I81 L79:L81" xr:uid="{00000000-0002-0000-1500-000000000000}">
      <formula1>"1,2,3"</formula1>
    </dataValidation>
    <dataValidation type="list" allowBlank="1" showInputMessage="1" showErrorMessage="1" sqref="S28:S30 S64:S68 S41:S47 S57:S62 S11:S17 S19:S26 S32:S39 S49:S55 S70:S77" xr:uid="{00000000-0002-0000-1500-000001000000}">
      <formula1>"1,2,3,4,5,6,7,8,9,10"</formula1>
    </dataValidation>
    <dataValidation type="list" allowBlank="1" showInputMessage="1" showErrorMessage="1" sqref="W79:X81" xr:uid="{00000000-0002-0000-1500-000002000000}">
      <formula1>"1,2,3,4,5,6,7,8,9,10,11"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500-000003000000}">
      <formula1>AND(AND(V5&gt;=1,(V5&lt;=6)),(#REF!=14))</formula1>
    </dataValidation>
    <dataValidation type="custom" allowBlank="1" showInputMessage="1" showErrorMessage="1" sqref="R78" xr:uid="{00000000-0002-0000-1500-000004000000}">
      <formula1>AND(R78&gt;=1,(R78&lt;=6))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5" orientation="portrait" r:id="rId1"/>
  <headerFooter>
    <oddFooter>&amp;R&amp;9&amp;K01+049&amp;P/&amp;N</oddFooter>
  </headerFooter>
  <rowBreaks count="1" manualBreakCount="1">
    <brk id="7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61" r:id="rId4" name="Group Box 1">
              <controlPr defaultSize="0" print="0" autoFill="0" autoPict="0">
                <anchor moveWithCells="1">
                  <from>
                    <xdr:col>6</xdr:col>
                    <xdr:colOff>68580</xdr:colOff>
                    <xdr:row>11</xdr:row>
                    <xdr:rowOff>22860</xdr:rowOff>
                  </from>
                  <to>
                    <xdr:col>16</xdr:col>
                    <xdr:colOff>76200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2" r:id="rId5" name="Option Button 2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53340</xdr:rowOff>
                  </from>
                  <to>
                    <xdr:col>7</xdr:col>
                    <xdr:colOff>297180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3" r:id="rId6" name="Option Button 3">
              <controlPr defaultSize="0" autoFill="0" autoLine="0" autoPict="0">
                <anchor moveWithCells="1">
                  <from>
                    <xdr:col>9</xdr:col>
                    <xdr:colOff>68580</xdr:colOff>
                    <xdr:row>11</xdr:row>
                    <xdr:rowOff>53340</xdr:rowOff>
                  </from>
                  <to>
                    <xdr:col>9</xdr:col>
                    <xdr:colOff>289560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4" r:id="rId7" name="Option Button 4">
              <controlPr defaultSize="0" autoFill="0" autoLine="0" autoPict="0">
                <anchor moveWithCells="1">
                  <from>
                    <xdr:col>11</xdr:col>
                    <xdr:colOff>60960</xdr:colOff>
                    <xdr:row>11</xdr:row>
                    <xdr:rowOff>53340</xdr:rowOff>
                  </from>
                  <to>
                    <xdr:col>11</xdr:col>
                    <xdr:colOff>281940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5" r:id="rId8" name="Option Button 5">
              <controlPr defaultSize="0" autoFill="0" autoLine="0" autoPict="0">
                <anchor moveWithCells="1">
                  <from>
                    <xdr:col>13</xdr:col>
                    <xdr:colOff>53340</xdr:colOff>
                    <xdr:row>11</xdr:row>
                    <xdr:rowOff>53340</xdr:rowOff>
                  </from>
                  <to>
                    <xdr:col>13</xdr:col>
                    <xdr:colOff>266700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6" r:id="rId9" name="Option Button 6">
              <controlPr defaultSize="0" autoFill="0" autoLine="0" autoPict="0">
                <anchor moveWithCells="1">
                  <from>
                    <xdr:col>15</xdr:col>
                    <xdr:colOff>38100</xdr:colOff>
                    <xdr:row>11</xdr:row>
                    <xdr:rowOff>53340</xdr:rowOff>
                  </from>
                  <to>
                    <xdr:col>15</xdr:col>
                    <xdr:colOff>259080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7" r:id="rId10" name="Group Box 7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30480</xdr:rowOff>
                  </from>
                  <to>
                    <xdr:col>16</xdr:col>
                    <xdr:colOff>76200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8" r:id="rId11" name="Option Button 8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60960</xdr:rowOff>
                  </from>
                  <to>
                    <xdr:col>7</xdr:col>
                    <xdr:colOff>297180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9" r:id="rId12" name="Option Button 9">
              <controlPr defaultSize="0" autoFill="0" autoLine="0" autoPict="0">
                <anchor moveWithCells="1">
                  <from>
                    <xdr:col>9</xdr:col>
                    <xdr:colOff>68580</xdr:colOff>
                    <xdr:row>12</xdr:row>
                    <xdr:rowOff>60960</xdr:rowOff>
                  </from>
                  <to>
                    <xdr:col>9</xdr:col>
                    <xdr:colOff>289560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0" r:id="rId13" name="Option Button 10">
              <controlPr defaultSize="0" autoFill="0" autoLine="0" autoPict="0">
                <anchor moveWithCells="1">
                  <from>
                    <xdr:col>11</xdr:col>
                    <xdr:colOff>60960</xdr:colOff>
                    <xdr:row>12</xdr:row>
                    <xdr:rowOff>60960</xdr:rowOff>
                  </from>
                  <to>
                    <xdr:col>11</xdr:col>
                    <xdr:colOff>281940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1" r:id="rId14" name="Option Button 11">
              <controlPr defaultSize="0" autoFill="0" autoLine="0" autoPict="0">
                <anchor moveWithCells="1">
                  <from>
                    <xdr:col>13</xdr:col>
                    <xdr:colOff>45720</xdr:colOff>
                    <xdr:row>12</xdr:row>
                    <xdr:rowOff>60960</xdr:rowOff>
                  </from>
                  <to>
                    <xdr:col>13</xdr:col>
                    <xdr:colOff>266700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2" r:id="rId15" name="Option Button 12">
              <controlPr defaultSize="0" autoFill="0" autoLine="0" autoPict="0">
                <anchor moveWithCells="1">
                  <from>
                    <xdr:col>15</xdr:col>
                    <xdr:colOff>38100</xdr:colOff>
                    <xdr:row>12</xdr:row>
                    <xdr:rowOff>60960</xdr:rowOff>
                  </from>
                  <to>
                    <xdr:col>15</xdr:col>
                    <xdr:colOff>259080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3" r:id="rId16" name="Group Box 13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388620</xdr:rowOff>
                  </from>
                  <to>
                    <xdr:col>16</xdr:col>
                    <xdr:colOff>76200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4" r:id="rId17" name="Option Button 14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22860</xdr:rowOff>
                  </from>
                  <to>
                    <xdr:col>7</xdr:col>
                    <xdr:colOff>297180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5" r:id="rId18" name="Option Button 15">
              <controlPr defaultSize="0" autoFill="0" autoLine="0" autoPict="0">
                <anchor moveWithCells="1">
                  <from>
                    <xdr:col>9</xdr:col>
                    <xdr:colOff>68580</xdr:colOff>
                    <xdr:row>13</xdr:row>
                    <xdr:rowOff>22860</xdr:rowOff>
                  </from>
                  <to>
                    <xdr:col>9</xdr:col>
                    <xdr:colOff>289560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6" r:id="rId19" name="Option Button 16">
              <controlPr defaultSize="0" autoFill="0" autoLine="0" autoPict="0">
                <anchor moveWithCells="1">
                  <from>
                    <xdr:col>11</xdr:col>
                    <xdr:colOff>60960</xdr:colOff>
                    <xdr:row>13</xdr:row>
                    <xdr:rowOff>22860</xdr:rowOff>
                  </from>
                  <to>
                    <xdr:col>11</xdr:col>
                    <xdr:colOff>281940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7" r:id="rId20" name="Option Button 17">
              <controlPr defaultSize="0" autoFill="0" autoLine="0" autoPict="0">
                <anchor moveWithCells="1">
                  <from>
                    <xdr:col>13</xdr:col>
                    <xdr:colOff>53340</xdr:colOff>
                    <xdr:row>13</xdr:row>
                    <xdr:rowOff>22860</xdr:rowOff>
                  </from>
                  <to>
                    <xdr:col>13</xdr:col>
                    <xdr:colOff>266700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8" r:id="rId21" name="Option Button 18">
              <controlPr defaultSize="0" autoFill="0" autoLine="0" autoPict="0">
                <anchor moveWithCells="1">
                  <from>
                    <xdr:col>15</xdr:col>
                    <xdr:colOff>38100</xdr:colOff>
                    <xdr:row>13</xdr:row>
                    <xdr:rowOff>22860</xdr:rowOff>
                  </from>
                  <to>
                    <xdr:col>15</xdr:col>
                    <xdr:colOff>259080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9" r:id="rId22" name="Group Box 19">
              <controlPr defaultSize="0" print="0" autoFill="0" autoPict="0">
                <anchor moveWithCells="1">
                  <from>
                    <xdr:col>6</xdr:col>
                    <xdr:colOff>68580</xdr:colOff>
                    <xdr:row>29</xdr:row>
                    <xdr:rowOff>15240</xdr:rowOff>
                  </from>
                  <to>
                    <xdr:col>16</xdr:col>
                    <xdr:colOff>76200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0" r:id="rId23" name="Option Button 20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45720</xdr:rowOff>
                  </from>
                  <to>
                    <xdr:col>7</xdr:col>
                    <xdr:colOff>297180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1" r:id="rId24" name="Option Button 21">
              <controlPr defaultSize="0" autoFill="0" autoLine="0" autoPict="0">
                <anchor moveWithCells="1">
                  <from>
                    <xdr:col>9</xdr:col>
                    <xdr:colOff>68580</xdr:colOff>
                    <xdr:row>29</xdr:row>
                    <xdr:rowOff>45720</xdr:rowOff>
                  </from>
                  <to>
                    <xdr:col>9</xdr:col>
                    <xdr:colOff>289560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2" r:id="rId25" name="Option Button 22">
              <controlPr defaultSize="0" autoFill="0" autoLine="0" autoPict="0">
                <anchor moveWithCells="1">
                  <from>
                    <xdr:col>11</xdr:col>
                    <xdr:colOff>60960</xdr:colOff>
                    <xdr:row>29</xdr:row>
                    <xdr:rowOff>45720</xdr:rowOff>
                  </from>
                  <to>
                    <xdr:col>11</xdr:col>
                    <xdr:colOff>281940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3" r:id="rId26" name="Option Button 23">
              <controlPr defaultSize="0" autoFill="0" autoLine="0" autoPict="0">
                <anchor moveWithCells="1">
                  <from>
                    <xdr:col>13</xdr:col>
                    <xdr:colOff>53340</xdr:colOff>
                    <xdr:row>29</xdr:row>
                    <xdr:rowOff>45720</xdr:rowOff>
                  </from>
                  <to>
                    <xdr:col>13</xdr:col>
                    <xdr:colOff>266700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4" r:id="rId27" name="Option Button 24">
              <controlPr defaultSize="0" autoFill="0" autoLine="0" autoPict="0">
                <anchor moveWithCells="1">
                  <from>
                    <xdr:col>15</xdr:col>
                    <xdr:colOff>38100</xdr:colOff>
                    <xdr:row>29</xdr:row>
                    <xdr:rowOff>45720</xdr:rowOff>
                  </from>
                  <to>
                    <xdr:col>15</xdr:col>
                    <xdr:colOff>259080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5" r:id="rId28" name="Group Box 25">
              <controlPr defaultSize="0" print="0" autoFill="0" autoPict="0">
                <anchor moveWithCells="1">
                  <from>
                    <xdr:col>6</xdr:col>
                    <xdr:colOff>60960</xdr:colOff>
                    <xdr:row>10</xdr:row>
                    <xdr:rowOff>15240</xdr:rowOff>
                  </from>
                  <to>
                    <xdr:col>16</xdr:col>
                    <xdr:colOff>68580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6" r:id="rId29" name="Option Button 26">
              <controlPr defaultSize="0" autoFill="0" autoLine="0" autoPict="0">
                <anchor moveWithCells="1">
                  <from>
                    <xdr:col>7</xdr:col>
                    <xdr:colOff>68580</xdr:colOff>
                    <xdr:row>10</xdr:row>
                    <xdr:rowOff>53340</xdr:rowOff>
                  </from>
                  <to>
                    <xdr:col>7</xdr:col>
                    <xdr:colOff>289560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7" r:id="rId30" name="Option Button 27">
              <controlPr defaultSize="0" autoFill="0" autoLine="0" autoPict="0">
                <anchor moveWithCells="1">
                  <from>
                    <xdr:col>9</xdr:col>
                    <xdr:colOff>60960</xdr:colOff>
                    <xdr:row>10</xdr:row>
                    <xdr:rowOff>53340</xdr:rowOff>
                  </from>
                  <to>
                    <xdr:col>9</xdr:col>
                    <xdr:colOff>281940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8" r:id="rId31" name="Option Button 28">
              <controlPr defaultSize="0" autoFill="0" autoLine="0" autoPict="0">
                <anchor moveWithCells="1">
                  <from>
                    <xdr:col>11</xdr:col>
                    <xdr:colOff>53340</xdr:colOff>
                    <xdr:row>10</xdr:row>
                    <xdr:rowOff>53340</xdr:rowOff>
                  </from>
                  <to>
                    <xdr:col>11</xdr:col>
                    <xdr:colOff>266700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9" r:id="rId32" name="Option Button 29">
              <controlPr defaultSize="0" autoFill="0" autoLine="0" autoPict="0">
                <anchor moveWithCells="1">
                  <from>
                    <xdr:col>13</xdr:col>
                    <xdr:colOff>38100</xdr:colOff>
                    <xdr:row>10</xdr:row>
                    <xdr:rowOff>53340</xdr:rowOff>
                  </from>
                  <to>
                    <xdr:col>13</xdr:col>
                    <xdr:colOff>259080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0" r:id="rId33" name="Option Button 30">
              <controlPr defaultSize="0" autoFill="0" autoLine="0" autoPict="0">
                <anchor moveWithCells="1">
                  <from>
                    <xdr:col>15</xdr:col>
                    <xdr:colOff>30480</xdr:colOff>
                    <xdr:row>10</xdr:row>
                    <xdr:rowOff>53340</xdr:rowOff>
                  </from>
                  <to>
                    <xdr:col>15</xdr:col>
                    <xdr:colOff>251460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2" r:id="rId34" name="Group Box 32">
              <controlPr defaultSize="0" print="0" autoFill="0" autoPict="0">
                <anchor moveWithCells="1">
                  <from>
                    <xdr:col>6</xdr:col>
                    <xdr:colOff>68580</xdr:colOff>
                    <xdr:row>23</xdr:row>
                    <xdr:rowOff>22860</xdr:rowOff>
                  </from>
                  <to>
                    <xdr:col>16</xdr:col>
                    <xdr:colOff>76200</xdr:colOff>
                    <xdr:row>23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3" r:id="rId35" name="Option Button 33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53340</xdr:rowOff>
                  </from>
                  <to>
                    <xdr:col>7</xdr:col>
                    <xdr:colOff>297180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4" r:id="rId36" name="Option Button 34">
              <controlPr defaultSize="0" autoFill="0" autoLine="0" autoPict="0">
                <anchor moveWithCells="1">
                  <from>
                    <xdr:col>9</xdr:col>
                    <xdr:colOff>68580</xdr:colOff>
                    <xdr:row>23</xdr:row>
                    <xdr:rowOff>53340</xdr:rowOff>
                  </from>
                  <to>
                    <xdr:col>9</xdr:col>
                    <xdr:colOff>289560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5" r:id="rId37" name="Option Button 35">
              <controlPr defaultSize="0" autoFill="0" autoLine="0" autoPict="0">
                <anchor moveWithCells="1">
                  <from>
                    <xdr:col>11</xdr:col>
                    <xdr:colOff>60960</xdr:colOff>
                    <xdr:row>23</xdr:row>
                    <xdr:rowOff>53340</xdr:rowOff>
                  </from>
                  <to>
                    <xdr:col>11</xdr:col>
                    <xdr:colOff>281940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6" r:id="rId38" name="Option Button 36">
              <controlPr defaultSize="0" autoFill="0" autoLine="0" autoPict="0">
                <anchor moveWithCells="1">
                  <from>
                    <xdr:col>13</xdr:col>
                    <xdr:colOff>53340</xdr:colOff>
                    <xdr:row>23</xdr:row>
                    <xdr:rowOff>53340</xdr:rowOff>
                  </from>
                  <to>
                    <xdr:col>13</xdr:col>
                    <xdr:colOff>266700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7" r:id="rId39" name="Option Button 37">
              <controlPr defaultSize="0" autoFill="0" autoLine="0" autoPict="0">
                <anchor moveWithCells="1">
                  <from>
                    <xdr:col>15</xdr:col>
                    <xdr:colOff>38100</xdr:colOff>
                    <xdr:row>23</xdr:row>
                    <xdr:rowOff>53340</xdr:rowOff>
                  </from>
                  <to>
                    <xdr:col>15</xdr:col>
                    <xdr:colOff>259080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8" r:id="rId40" name="Group Box 38">
              <controlPr defaultSize="0" print="0" autoFill="0" autoPict="0">
                <anchor moveWithCells="1">
                  <from>
                    <xdr:col>6</xdr:col>
                    <xdr:colOff>68580</xdr:colOff>
                    <xdr:row>24</xdr:row>
                    <xdr:rowOff>7620</xdr:rowOff>
                  </from>
                  <to>
                    <xdr:col>16</xdr:col>
                    <xdr:colOff>76200</xdr:colOff>
                    <xdr:row>24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9" r:id="rId41" name="Option Button 39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45720</xdr:rowOff>
                  </from>
                  <to>
                    <xdr:col>7</xdr:col>
                    <xdr:colOff>297180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0" r:id="rId42" name="Option Button 40">
              <controlPr defaultSize="0" autoFill="0" autoLine="0" autoPict="0">
                <anchor moveWithCells="1">
                  <from>
                    <xdr:col>9</xdr:col>
                    <xdr:colOff>68580</xdr:colOff>
                    <xdr:row>24</xdr:row>
                    <xdr:rowOff>45720</xdr:rowOff>
                  </from>
                  <to>
                    <xdr:col>9</xdr:col>
                    <xdr:colOff>289560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1" r:id="rId43" name="Option Button 41">
              <controlPr defaultSize="0" autoFill="0" autoLine="0" autoPict="0">
                <anchor moveWithCells="1">
                  <from>
                    <xdr:col>11</xdr:col>
                    <xdr:colOff>60960</xdr:colOff>
                    <xdr:row>24</xdr:row>
                    <xdr:rowOff>45720</xdr:rowOff>
                  </from>
                  <to>
                    <xdr:col>11</xdr:col>
                    <xdr:colOff>281940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2" r:id="rId44" name="Option Button 42">
              <controlPr defaultSize="0" autoFill="0" autoLine="0" autoPict="0">
                <anchor moveWithCells="1">
                  <from>
                    <xdr:col>13</xdr:col>
                    <xdr:colOff>53340</xdr:colOff>
                    <xdr:row>24</xdr:row>
                    <xdr:rowOff>45720</xdr:rowOff>
                  </from>
                  <to>
                    <xdr:col>13</xdr:col>
                    <xdr:colOff>266700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3" r:id="rId45" name="Option Button 43">
              <controlPr defaultSize="0" autoFill="0" autoLine="0" autoPict="0">
                <anchor moveWithCells="1">
                  <from>
                    <xdr:col>15</xdr:col>
                    <xdr:colOff>38100</xdr:colOff>
                    <xdr:row>24</xdr:row>
                    <xdr:rowOff>45720</xdr:rowOff>
                  </from>
                  <to>
                    <xdr:col>15</xdr:col>
                    <xdr:colOff>259080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4" r:id="rId46" name="Group Box 44">
              <controlPr defaultSize="0" print="0" autoFill="0" autoPict="0">
                <anchor moveWithCells="1">
                  <from>
                    <xdr:col>6</xdr:col>
                    <xdr:colOff>68580</xdr:colOff>
                    <xdr:row>25</xdr:row>
                    <xdr:rowOff>7620</xdr:rowOff>
                  </from>
                  <to>
                    <xdr:col>16</xdr:col>
                    <xdr:colOff>76200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5" r:id="rId47" name="Option Button 45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45720</xdr:rowOff>
                  </from>
                  <to>
                    <xdr:col>7</xdr:col>
                    <xdr:colOff>297180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6" r:id="rId48" name="Option Button 46">
              <controlPr defaultSize="0" autoFill="0" autoLine="0" autoPict="0">
                <anchor moveWithCells="1">
                  <from>
                    <xdr:col>9</xdr:col>
                    <xdr:colOff>68580</xdr:colOff>
                    <xdr:row>25</xdr:row>
                    <xdr:rowOff>45720</xdr:rowOff>
                  </from>
                  <to>
                    <xdr:col>9</xdr:col>
                    <xdr:colOff>289560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7" r:id="rId49" name="Option Button 47">
              <controlPr defaultSize="0" autoFill="0" autoLine="0" autoPict="0">
                <anchor moveWithCells="1">
                  <from>
                    <xdr:col>11</xdr:col>
                    <xdr:colOff>60960</xdr:colOff>
                    <xdr:row>25</xdr:row>
                    <xdr:rowOff>45720</xdr:rowOff>
                  </from>
                  <to>
                    <xdr:col>11</xdr:col>
                    <xdr:colOff>281940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8" r:id="rId50" name="Option Button 48">
              <controlPr defaultSize="0" autoFill="0" autoLine="0" autoPict="0">
                <anchor moveWithCells="1">
                  <from>
                    <xdr:col>13</xdr:col>
                    <xdr:colOff>53340</xdr:colOff>
                    <xdr:row>25</xdr:row>
                    <xdr:rowOff>45720</xdr:rowOff>
                  </from>
                  <to>
                    <xdr:col>13</xdr:col>
                    <xdr:colOff>266700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9" r:id="rId51" name="Option Button 49">
              <controlPr defaultSize="0" autoFill="0" autoLine="0" autoPict="0">
                <anchor moveWithCells="1">
                  <from>
                    <xdr:col>15</xdr:col>
                    <xdr:colOff>38100</xdr:colOff>
                    <xdr:row>25</xdr:row>
                    <xdr:rowOff>45720</xdr:rowOff>
                  </from>
                  <to>
                    <xdr:col>15</xdr:col>
                    <xdr:colOff>259080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0" r:id="rId52" name="Group Box 50">
              <controlPr defaultSize="0" print="0" autoFill="0" autoPict="0">
                <anchor moveWithCells="1">
                  <from>
                    <xdr:col>6</xdr:col>
                    <xdr:colOff>68580</xdr:colOff>
                    <xdr:row>38</xdr:row>
                    <xdr:rowOff>7620</xdr:rowOff>
                  </from>
                  <to>
                    <xdr:col>16</xdr:col>
                    <xdr:colOff>76200</xdr:colOff>
                    <xdr:row>38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1" r:id="rId53" name="Option Button 51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45720</xdr:rowOff>
                  </from>
                  <to>
                    <xdr:col>7</xdr:col>
                    <xdr:colOff>297180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2" r:id="rId54" name="Option Button 52">
              <controlPr defaultSize="0" autoFill="0" autoLine="0" autoPict="0">
                <anchor moveWithCells="1">
                  <from>
                    <xdr:col>9</xdr:col>
                    <xdr:colOff>68580</xdr:colOff>
                    <xdr:row>38</xdr:row>
                    <xdr:rowOff>45720</xdr:rowOff>
                  </from>
                  <to>
                    <xdr:col>9</xdr:col>
                    <xdr:colOff>289560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3" r:id="rId55" name="Option Button 53">
              <controlPr defaultSize="0" autoFill="0" autoLine="0" autoPict="0">
                <anchor moveWithCells="1">
                  <from>
                    <xdr:col>11</xdr:col>
                    <xdr:colOff>60960</xdr:colOff>
                    <xdr:row>38</xdr:row>
                    <xdr:rowOff>45720</xdr:rowOff>
                  </from>
                  <to>
                    <xdr:col>11</xdr:col>
                    <xdr:colOff>281940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4" r:id="rId56" name="Option Button 54">
              <controlPr defaultSize="0" autoFill="0" autoLine="0" autoPict="0">
                <anchor moveWithCells="1">
                  <from>
                    <xdr:col>13</xdr:col>
                    <xdr:colOff>53340</xdr:colOff>
                    <xdr:row>38</xdr:row>
                    <xdr:rowOff>45720</xdr:rowOff>
                  </from>
                  <to>
                    <xdr:col>13</xdr:col>
                    <xdr:colOff>266700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5" r:id="rId57" name="Option Button 55">
              <controlPr defaultSize="0" autoFill="0" autoLine="0" autoPict="0">
                <anchor moveWithCells="1">
                  <from>
                    <xdr:col>15</xdr:col>
                    <xdr:colOff>38100</xdr:colOff>
                    <xdr:row>38</xdr:row>
                    <xdr:rowOff>45720</xdr:rowOff>
                  </from>
                  <to>
                    <xdr:col>15</xdr:col>
                    <xdr:colOff>259080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6" r:id="rId58" name="Group Box 56">
              <controlPr defaultSize="0" print="0" autoFill="0" autoPict="0">
                <anchor moveWithCells="1">
                  <from>
                    <xdr:col>6</xdr:col>
                    <xdr:colOff>68580</xdr:colOff>
                    <xdr:row>43</xdr:row>
                    <xdr:rowOff>22860</xdr:rowOff>
                  </from>
                  <to>
                    <xdr:col>16</xdr:col>
                    <xdr:colOff>76200</xdr:colOff>
                    <xdr:row>43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7" r:id="rId59" name="Option Button 57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45720</xdr:rowOff>
                  </from>
                  <to>
                    <xdr:col>7</xdr:col>
                    <xdr:colOff>297180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8" r:id="rId60" name="Option Button 58">
              <controlPr defaultSize="0" autoFill="0" autoLine="0" autoPict="0">
                <anchor moveWithCells="1">
                  <from>
                    <xdr:col>9</xdr:col>
                    <xdr:colOff>68580</xdr:colOff>
                    <xdr:row>43</xdr:row>
                    <xdr:rowOff>45720</xdr:rowOff>
                  </from>
                  <to>
                    <xdr:col>9</xdr:col>
                    <xdr:colOff>289560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9" r:id="rId61" name="Option Button 59">
              <controlPr defaultSize="0" autoFill="0" autoLine="0" autoPict="0">
                <anchor moveWithCells="1">
                  <from>
                    <xdr:col>11</xdr:col>
                    <xdr:colOff>60960</xdr:colOff>
                    <xdr:row>43</xdr:row>
                    <xdr:rowOff>45720</xdr:rowOff>
                  </from>
                  <to>
                    <xdr:col>11</xdr:col>
                    <xdr:colOff>281940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0" r:id="rId62" name="Option Button 60">
              <controlPr defaultSize="0" autoFill="0" autoLine="0" autoPict="0">
                <anchor moveWithCells="1">
                  <from>
                    <xdr:col>13</xdr:col>
                    <xdr:colOff>45720</xdr:colOff>
                    <xdr:row>43</xdr:row>
                    <xdr:rowOff>45720</xdr:rowOff>
                  </from>
                  <to>
                    <xdr:col>13</xdr:col>
                    <xdr:colOff>266700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1" r:id="rId63" name="Option Button 61">
              <controlPr defaultSize="0" autoFill="0" autoLine="0" autoPict="0">
                <anchor moveWithCells="1">
                  <from>
                    <xdr:col>15</xdr:col>
                    <xdr:colOff>38100</xdr:colOff>
                    <xdr:row>43</xdr:row>
                    <xdr:rowOff>45720</xdr:rowOff>
                  </from>
                  <to>
                    <xdr:col>15</xdr:col>
                    <xdr:colOff>259080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2" r:id="rId64" name="Group Box 62">
              <controlPr defaultSize="0" print="0" autoFill="0" autoPict="0">
                <anchor moveWithCells="1">
                  <from>
                    <xdr:col>6</xdr:col>
                    <xdr:colOff>68580</xdr:colOff>
                    <xdr:row>46</xdr:row>
                    <xdr:rowOff>30480</xdr:rowOff>
                  </from>
                  <to>
                    <xdr:col>16</xdr:col>
                    <xdr:colOff>76200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3" r:id="rId65" name="Option Button 63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60960</xdr:rowOff>
                  </from>
                  <to>
                    <xdr:col>7</xdr:col>
                    <xdr:colOff>297180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4" r:id="rId66" name="Option Button 64">
              <controlPr defaultSize="0" autoFill="0" autoLine="0" autoPict="0">
                <anchor moveWithCells="1">
                  <from>
                    <xdr:col>9</xdr:col>
                    <xdr:colOff>68580</xdr:colOff>
                    <xdr:row>46</xdr:row>
                    <xdr:rowOff>60960</xdr:rowOff>
                  </from>
                  <to>
                    <xdr:col>9</xdr:col>
                    <xdr:colOff>289560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5" r:id="rId67" name="Option Button 65">
              <controlPr defaultSize="0" autoFill="0" autoLine="0" autoPict="0">
                <anchor moveWithCells="1">
                  <from>
                    <xdr:col>11</xdr:col>
                    <xdr:colOff>60960</xdr:colOff>
                    <xdr:row>46</xdr:row>
                    <xdr:rowOff>60960</xdr:rowOff>
                  </from>
                  <to>
                    <xdr:col>11</xdr:col>
                    <xdr:colOff>281940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6" r:id="rId68" name="Option Button 66">
              <controlPr defaultSize="0" autoFill="0" autoLine="0" autoPict="0">
                <anchor moveWithCells="1">
                  <from>
                    <xdr:col>13</xdr:col>
                    <xdr:colOff>45720</xdr:colOff>
                    <xdr:row>46</xdr:row>
                    <xdr:rowOff>60960</xdr:rowOff>
                  </from>
                  <to>
                    <xdr:col>13</xdr:col>
                    <xdr:colOff>266700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7" r:id="rId69" name="Option Button 67">
              <controlPr defaultSize="0" autoFill="0" autoLine="0" autoPict="0">
                <anchor moveWithCells="1">
                  <from>
                    <xdr:col>15</xdr:col>
                    <xdr:colOff>38100</xdr:colOff>
                    <xdr:row>46</xdr:row>
                    <xdr:rowOff>60960</xdr:rowOff>
                  </from>
                  <to>
                    <xdr:col>15</xdr:col>
                    <xdr:colOff>259080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8" r:id="rId70" name="Group Box 68">
              <controlPr defaultSize="0" print="0" autoFill="0" autoPict="0">
                <anchor moveWithCells="1">
                  <from>
                    <xdr:col>6</xdr:col>
                    <xdr:colOff>68580</xdr:colOff>
                    <xdr:row>49</xdr:row>
                    <xdr:rowOff>7620</xdr:rowOff>
                  </from>
                  <to>
                    <xdr:col>16</xdr:col>
                    <xdr:colOff>76200</xdr:colOff>
                    <xdr:row>49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9" r:id="rId71" name="Option Button 69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45720</xdr:rowOff>
                  </from>
                  <to>
                    <xdr:col>7</xdr:col>
                    <xdr:colOff>297180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0" r:id="rId72" name="Option Button 70">
              <controlPr defaultSize="0" autoFill="0" autoLine="0" autoPict="0">
                <anchor moveWithCells="1">
                  <from>
                    <xdr:col>9</xdr:col>
                    <xdr:colOff>68580</xdr:colOff>
                    <xdr:row>49</xdr:row>
                    <xdr:rowOff>45720</xdr:rowOff>
                  </from>
                  <to>
                    <xdr:col>9</xdr:col>
                    <xdr:colOff>289560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1" r:id="rId73" name="Option Button 71">
              <controlPr defaultSize="0" autoFill="0" autoLine="0" autoPict="0">
                <anchor moveWithCells="1">
                  <from>
                    <xdr:col>11</xdr:col>
                    <xdr:colOff>60960</xdr:colOff>
                    <xdr:row>49</xdr:row>
                    <xdr:rowOff>45720</xdr:rowOff>
                  </from>
                  <to>
                    <xdr:col>11</xdr:col>
                    <xdr:colOff>281940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2" r:id="rId74" name="Option Button 72">
              <controlPr defaultSize="0" autoFill="0" autoLine="0" autoPict="0">
                <anchor moveWithCells="1">
                  <from>
                    <xdr:col>13</xdr:col>
                    <xdr:colOff>53340</xdr:colOff>
                    <xdr:row>49</xdr:row>
                    <xdr:rowOff>45720</xdr:rowOff>
                  </from>
                  <to>
                    <xdr:col>13</xdr:col>
                    <xdr:colOff>266700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3" r:id="rId75" name="Option Button 73">
              <controlPr defaultSize="0" autoFill="0" autoLine="0" autoPict="0">
                <anchor moveWithCells="1">
                  <from>
                    <xdr:col>15</xdr:col>
                    <xdr:colOff>38100</xdr:colOff>
                    <xdr:row>49</xdr:row>
                    <xdr:rowOff>45720</xdr:rowOff>
                  </from>
                  <to>
                    <xdr:col>15</xdr:col>
                    <xdr:colOff>259080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4" r:id="rId76" name="Group Box 74">
              <controlPr defaultSize="0" print="0" autoFill="0" autoPict="0">
                <anchor moveWithCells="1">
                  <from>
                    <xdr:col>6</xdr:col>
                    <xdr:colOff>68580</xdr:colOff>
                    <xdr:row>50</xdr:row>
                    <xdr:rowOff>0</xdr:rowOff>
                  </from>
                  <to>
                    <xdr:col>16</xdr:col>
                    <xdr:colOff>76200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5" r:id="rId77" name="Option Button 75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30480</xdr:rowOff>
                  </from>
                  <to>
                    <xdr:col>7</xdr:col>
                    <xdr:colOff>297180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6" r:id="rId78" name="Option Button 76">
              <controlPr defaultSize="0" autoFill="0" autoLine="0" autoPict="0">
                <anchor moveWithCells="1">
                  <from>
                    <xdr:col>9</xdr:col>
                    <xdr:colOff>68580</xdr:colOff>
                    <xdr:row>50</xdr:row>
                    <xdr:rowOff>30480</xdr:rowOff>
                  </from>
                  <to>
                    <xdr:col>9</xdr:col>
                    <xdr:colOff>289560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7" r:id="rId79" name="Option Button 77">
              <controlPr defaultSize="0" autoFill="0" autoLine="0" autoPict="0">
                <anchor moveWithCells="1">
                  <from>
                    <xdr:col>11</xdr:col>
                    <xdr:colOff>60960</xdr:colOff>
                    <xdr:row>50</xdr:row>
                    <xdr:rowOff>30480</xdr:rowOff>
                  </from>
                  <to>
                    <xdr:col>11</xdr:col>
                    <xdr:colOff>281940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8" r:id="rId80" name="Option Button 78">
              <controlPr defaultSize="0" autoFill="0" autoLine="0" autoPict="0">
                <anchor moveWithCells="1">
                  <from>
                    <xdr:col>13</xdr:col>
                    <xdr:colOff>53340</xdr:colOff>
                    <xdr:row>50</xdr:row>
                    <xdr:rowOff>30480</xdr:rowOff>
                  </from>
                  <to>
                    <xdr:col>13</xdr:col>
                    <xdr:colOff>266700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9" r:id="rId81" name="Option Button 79">
              <controlPr defaultSize="0" autoFill="0" autoLine="0" autoPict="0">
                <anchor moveWithCells="1">
                  <from>
                    <xdr:col>15</xdr:col>
                    <xdr:colOff>38100</xdr:colOff>
                    <xdr:row>50</xdr:row>
                    <xdr:rowOff>30480</xdr:rowOff>
                  </from>
                  <to>
                    <xdr:col>15</xdr:col>
                    <xdr:colOff>259080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0" r:id="rId82" name="Group Box 80">
              <controlPr defaultSize="0" print="0" autoFill="0" autoPict="0">
                <anchor moveWithCells="1">
                  <from>
                    <xdr:col>6</xdr:col>
                    <xdr:colOff>68580</xdr:colOff>
                    <xdr:row>54</xdr:row>
                    <xdr:rowOff>7620</xdr:rowOff>
                  </from>
                  <to>
                    <xdr:col>16</xdr:col>
                    <xdr:colOff>76200</xdr:colOff>
                    <xdr:row>54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1" r:id="rId83" name="Option Button 81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45720</xdr:rowOff>
                  </from>
                  <to>
                    <xdr:col>7</xdr:col>
                    <xdr:colOff>297180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2" r:id="rId84" name="Option Button 82">
              <controlPr defaultSize="0" autoFill="0" autoLine="0" autoPict="0">
                <anchor moveWithCells="1">
                  <from>
                    <xdr:col>9</xdr:col>
                    <xdr:colOff>68580</xdr:colOff>
                    <xdr:row>54</xdr:row>
                    <xdr:rowOff>45720</xdr:rowOff>
                  </from>
                  <to>
                    <xdr:col>9</xdr:col>
                    <xdr:colOff>289560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3" r:id="rId85" name="Option Button 83">
              <controlPr defaultSize="0" autoFill="0" autoLine="0" autoPict="0">
                <anchor moveWithCells="1">
                  <from>
                    <xdr:col>11</xdr:col>
                    <xdr:colOff>60960</xdr:colOff>
                    <xdr:row>54</xdr:row>
                    <xdr:rowOff>45720</xdr:rowOff>
                  </from>
                  <to>
                    <xdr:col>11</xdr:col>
                    <xdr:colOff>281940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4" r:id="rId86" name="Option Button 84">
              <controlPr defaultSize="0" autoFill="0" autoLine="0" autoPict="0">
                <anchor moveWithCells="1">
                  <from>
                    <xdr:col>13</xdr:col>
                    <xdr:colOff>53340</xdr:colOff>
                    <xdr:row>54</xdr:row>
                    <xdr:rowOff>45720</xdr:rowOff>
                  </from>
                  <to>
                    <xdr:col>13</xdr:col>
                    <xdr:colOff>266700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5" r:id="rId87" name="Option Button 85">
              <controlPr defaultSize="0" autoFill="0" autoLine="0" autoPict="0">
                <anchor moveWithCells="1">
                  <from>
                    <xdr:col>15</xdr:col>
                    <xdr:colOff>38100</xdr:colOff>
                    <xdr:row>54</xdr:row>
                    <xdr:rowOff>45720</xdr:rowOff>
                  </from>
                  <to>
                    <xdr:col>15</xdr:col>
                    <xdr:colOff>259080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6" r:id="rId88" name="Group Box 86">
              <controlPr defaultSize="0" print="0" autoFill="0" autoPict="0">
                <anchor moveWithCells="1">
                  <from>
                    <xdr:col>6</xdr:col>
                    <xdr:colOff>68580</xdr:colOff>
                    <xdr:row>56</xdr:row>
                    <xdr:rowOff>30480</xdr:rowOff>
                  </from>
                  <to>
                    <xdr:col>16</xdr:col>
                    <xdr:colOff>76200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7" r:id="rId89" name="Option Button 87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60960</xdr:rowOff>
                  </from>
                  <to>
                    <xdr:col>7</xdr:col>
                    <xdr:colOff>297180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8" r:id="rId90" name="Option Button 88">
              <controlPr defaultSize="0" autoFill="0" autoLine="0" autoPict="0">
                <anchor moveWithCells="1">
                  <from>
                    <xdr:col>9</xdr:col>
                    <xdr:colOff>68580</xdr:colOff>
                    <xdr:row>56</xdr:row>
                    <xdr:rowOff>60960</xdr:rowOff>
                  </from>
                  <to>
                    <xdr:col>9</xdr:col>
                    <xdr:colOff>289560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9" r:id="rId91" name="Option Button 89">
              <controlPr defaultSize="0" autoFill="0" autoLine="0" autoPict="0">
                <anchor moveWithCells="1">
                  <from>
                    <xdr:col>11</xdr:col>
                    <xdr:colOff>60960</xdr:colOff>
                    <xdr:row>56</xdr:row>
                    <xdr:rowOff>60960</xdr:rowOff>
                  </from>
                  <to>
                    <xdr:col>11</xdr:col>
                    <xdr:colOff>281940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0" r:id="rId92" name="Option Button 90">
              <controlPr defaultSize="0" autoFill="0" autoLine="0" autoPict="0">
                <anchor moveWithCells="1">
                  <from>
                    <xdr:col>13</xdr:col>
                    <xdr:colOff>45720</xdr:colOff>
                    <xdr:row>56</xdr:row>
                    <xdr:rowOff>60960</xdr:rowOff>
                  </from>
                  <to>
                    <xdr:col>13</xdr:col>
                    <xdr:colOff>266700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1" r:id="rId93" name="Option Button 91">
              <controlPr defaultSize="0" autoFill="0" autoLine="0" autoPict="0">
                <anchor moveWithCells="1">
                  <from>
                    <xdr:col>15</xdr:col>
                    <xdr:colOff>38100</xdr:colOff>
                    <xdr:row>56</xdr:row>
                    <xdr:rowOff>60960</xdr:rowOff>
                  </from>
                  <to>
                    <xdr:col>15</xdr:col>
                    <xdr:colOff>259080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2" r:id="rId94" name="Group Box 92">
              <controlPr defaultSize="0" print="0" autoFill="0" autoPict="0">
                <anchor moveWithCells="1">
                  <from>
                    <xdr:col>6</xdr:col>
                    <xdr:colOff>68580</xdr:colOff>
                    <xdr:row>61</xdr:row>
                    <xdr:rowOff>30480</xdr:rowOff>
                  </from>
                  <to>
                    <xdr:col>16</xdr:col>
                    <xdr:colOff>76200</xdr:colOff>
                    <xdr:row>61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3" r:id="rId95" name="Option Button 93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60960</xdr:rowOff>
                  </from>
                  <to>
                    <xdr:col>7</xdr:col>
                    <xdr:colOff>297180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4" r:id="rId96" name="Option Button 94">
              <controlPr defaultSize="0" autoFill="0" autoLine="0" autoPict="0">
                <anchor moveWithCells="1">
                  <from>
                    <xdr:col>9</xdr:col>
                    <xdr:colOff>68580</xdr:colOff>
                    <xdr:row>61</xdr:row>
                    <xdr:rowOff>60960</xdr:rowOff>
                  </from>
                  <to>
                    <xdr:col>9</xdr:col>
                    <xdr:colOff>289560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5" r:id="rId97" name="Option Button 95">
              <controlPr defaultSize="0" autoFill="0" autoLine="0" autoPict="0">
                <anchor moveWithCells="1">
                  <from>
                    <xdr:col>11</xdr:col>
                    <xdr:colOff>60960</xdr:colOff>
                    <xdr:row>61</xdr:row>
                    <xdr:rowOff>60960</xdr:rowOff>
                  </from>
                  <to>
                    <xdr:col>11</xdr:col>
                    <xdr:colOff>281940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6" r:id="rId98" name="Option Button 96">
              <controlPr defaultSize="0" autoFill="0" autoLine="0" autoPict="0">
                <anchor moveWithCells="1">
                  <from>
                    <xdr:col>13</xdr:col>
                    <xdr:colOff>45720</xdr:colOff>
                    <xdr:row>61</xdr:row>
                    <xdr:rowOff>60960</xdr:rowOff>
                  </from>
                  <to>
                    <xdr:col>13</xdr:col>
                    <xdr:colOff>266700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7" r:id="rId99" name="Option Button 97">
              <controlPr defaultSize="0" autoFill="0" autoLine="0" autoPict="0">
                <anchor moveWithCells="1">
                  <from>
                    <xdr:col>15</xdr:col>
                    <xdr:colOff>38100</xdr:colOff>
                    <xdr:row>61</xdr:row>
                    <xdr:rowOff>60960</xdr:rowOff>
                  </from>
                  <to>
                    <xdr:col>15</xdr:col>
                    <xdr:colOff>259080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8" r:id="rId100" name="Group Box 98">
              <controlPr defaultSize="0" print="0" autoFill="0" autoPict="0">
                <anchor moveWithCells="1">
                  <from>
                    <xdr:col>6</xdr:col>
                    <xdr:colOff>68580</xdr:colOff>
                    <xdr:row>69</xdr:row>
                    <xdr:rowOff>30480</xdr:rowOff>
                  </from>
                  <to>
                    <xdr:col>16</xdr:col>
                    <xdr:colOff>76200</xdr:colOff>
                    <xdr:row>69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9" r:id="rId101" name="Option Button 99">
              <controlPr defaultSize="0" autoFill="0" autoLine="0" autoPict="0">
                <anchor moveWithCells="1">
                  <from>
                    <xdr:col>7</xdr:col>
                    <xdr:colOff>76200</xdr:colOff>
                    <xdr:row>69</xdr:row>
                    <xdr:rowOff>60960</xdr:rowOff>
                  </from>
                  <to>
                    <xdr:col>7</xdr:col>
                    <xdr:colOff>297180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0" r:id="rId102" name="Option Button 100">
              <controlPr defaultSize="0" autoFill="0" autoLine="0" autoPict="0">
                <anchor moveWithCells="1">
                  <from>
                    <xdr:col>9</xdr:col>
                    <xdr:colOff>68580</xdr:colOff>
                    <xdr:row>69</xdr:row>
                    <xdr:rowOff>60960</xdr:rowOff>
                  </from>
                  <to>
                    <xdr:col>9</xdr:col>
                    <xdr:colOff>289560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1" r:id="rId103" name="Option Button 101">
              <controlPr defaultSize="0" autoFill="0" autoLine="0" autoPict="0">
                <anchor moveWithCells="1">
                  <from>
                    <xdr:col>11</xdr:col>
                    <xdr:colOff>60960</xdr:colOff>
                    <xdr:row>69</xdr:row>
                    <xdr:rowOff>60960</xdr:rowOff>
                  </from>
                  <to>
                    <xdr:col>11</xdr:col>
                    <xdr:colOff>281940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2" r:id="rId104" name="Option Button 102">
              <controlPr defaultSize="0" autoFill="0" autoLine="0" autoPict="0">
                <anchor moveWithCells="1">
                  <from>
                    <xdr:col>13</xdr:col>
                    <xdr:colOff>45720</xdr:colOff>
                    <xdr:row>69</xdr:row>
                    <xdr:rowOff>60960</xdr:rowOff>
                  </from>
                  <to>
                    <xdr:col>13</xdr:col>
                    <xdr:colOff>266700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3" r:id="rId105" name="Option Button 103">
              <controlPr defaultSize="0" autoFill="0" autoLine="0" autoPict="0">
                <anchor moveWithCells="1">
                  <from>
                    <xdr:col>15</xdr:col>
                    <xdr:colOff>38100</xdr:colOff>
                    <xdr:row>69</xdr:row>
                    <xdr:rowOff>60960</xdr:rowOff>
                  </from>
                  <to>
                    <xdr:col>15</xdr:col>
                    <xdr:colOff>259080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4" r:id="rId106" name="Group Box 104">
              <controlPr defaultSize="0" print="0" autoFill="0" autoPict="0">
                <anchor moveWithCells="1">
                  <from>
                    <xdr:col>6</xdr:col>
                    <xdr:colOff>68580</xdr:colOff>
                    <xdr:row>76</xdr:row>
                    <xdr:rowOff>30480</xdr:rowOff>
                  </from>
                  <to>
                    <xdr:col>16</xdr:col>
                    <xdr:colOff>76200</xdr:colOff>
                    <xdr:row>76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5" r:id="rId107" name="Option Button 105">
              <controlPr defaultSize="0" autoFill="0" autoLine="0" autoPict="0">
                <anchor moveWithCells="1">
                  <from>
                    <xdr:col>7</xdr:col>
                    <xdr:colOff>76200</xdr:colOff>
                    <xdr:row>76</xdr:row>
                    <xdr:rowOff>60960</xdr:rowOff>
                  </from>
                  <to>
                    <xdr:col>7</xdr:col>
                    <xdr:colOff>297180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6" r:id="rId108" name="Option Button 106">
              <controlPr defaultSize="0" autoFill="0" autoLine="0" autoPict="0">
                <anchor moveWithCells="1">
                  <from>
                    <xdr:col>9</xdr:col>
                    <xdr:colOff>68580</xdr:colOff>
                    <xdr:row>76</xdr:row>
                    <xdr:rowOff>60960</xdr:rowOff>
                  </from>
                  <to>
                    <xdr:col>9</xdr:col>
                    <xdr:colOff>289560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7" r:id="rId109" name="Option Button 107">
              <controlPr defaultSize="0" autoFill="0" autoLine="0" autoPict="0">
                <anchor moveWithCells="1">
                  <from>
                    <xdr:col>11</xdr:col>
                    <xdr:colOff>60960</xdr:colOff>
                    <xdr:row>76</xdr:row>
                    <xdr:rowOff>60960</xdr:rowOff>
                  </from>
                  <to>
                    <xdr:col>11</xdr:col>
                    <xdr:colOff>281940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8" r:id="rId110" name="Option Button 108">
              <controlPr defaultSize="0" autoFill="0" autoLine="0" autoPict="0">
                <anchor moveWithCells="1">
                  <from>
                    <xdr:col>13</xdr:col>
                    <xdr:colOff>45720</xdr:colOff>
                    <xdr:row>76</xdr:row>
                    <xdr:rowOff>60960</xdr:rowOff>
                  </from>
                  <to>
                    <xdr:col>13</xdr:col>
                    <xdr:colOff>266700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9" r:id="rId111" name="Option Button 109">
              <controlPr defaultSize="0" autoFill="0" autoLine="0" autoPict="0">
                <anchor moveWithCells="1">
                  <from>
                    <xdr:col>15</xdr:col>
                    <xdr:colOff>38100</xdr:colOff>
                    <xdr:row>76</xdr:row>
                    <xdr:rowOff>60960</xdr:rowOff>
                  </from>
                  <to>
                    <xdr:col>15</xdr:col>
                    <xdr:colOff>259080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0" r:id="rId112" name="Group Box 110">
              <controlPr defaultSize="0" print="0" autoFill="0" autoPict="0">
                <anchor moveWithCells="1">
                  <from>
                    <xdr:col>6</xdr:col>
                    <xdr:colOff>68580</xdr:colOff>
                    <xdr:row>14</xdr:row>
                    <xdr:rowOff>7620</xdr:rowOff>
                  </from>
                  <to>
                    <xdr:col>16</xdr:col>
                    <xdr:colOff>76200</xdr:colOff>
                    <xdr:row>14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1" r:id="rId113" name="Option Button 111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45720</xdr:rowOff>
                  </from>
                  <to>
                    <xdr:col>7</xdr:col>
                    <xdr:colOff>297180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2" r:id="rId114" name="Option Button 112">
              <controlPr defaultSize="0" autoFill="0" autoLine="0" autoPict="0">
                <anchor moveWithCells="1">
                  <from>
                    <xdr:col>9</xdr:col>
                    <xdr:colOff>68580</xdr:colOff>
                    <xdr:row>14</xdr:row>
                    <xdr:rowOff>45720</xdr:rowOff>
                  </from>
                  <to>
                    <xdr:col>9</xdr:col>
                    <xdr:colOff>289560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3" r:id="rId115" name="Option Button 113">
              <controlPr defaultSize="0" autoFill="0" autoLine="0" autoPict="0">
                <anchor moveWithCells="1">
                  <from>
                    <xdr:col>11</xdr:col>
                    <xdr:colOff>60960</xdr:colOff>
                    <xdr:row>14</xdr:row>
                    <xdr:rowOff>45720</xdr:rowOff>
                  </from>
                  <to>
                    <xdr:col>11</xdr:col>
                    <xdr:colOff>281940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4" r:id="rId116" name="Option Button 114">
              <controlPr defaultSize="0" autoFill="0" autoLine="0" autoPict="0">
                <anchor moveWithCells="1">
                  <from>
                    <xdr:col>13</xdr:col>
                    <xdr:colOff>53340</xdr:colOff>
                    <xdr:row>14</xdr:row>
                    <xdr:rowOff>45720</xdr:rowOff>
                  </from>
                  <to>
                    <xdr:col>13</xdr:col>
                    <xdr:colOff>266700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5" r:id="rId117" name="Option Button 115">
              <controlPr defaultSize="0" autoFill="0" autoLine="0" autoPict="0">
                <anchor moveWithCells="1">
                  <from>
                    <xdr:col>15</xdr:col>
                    <xdr:colOff>38100</xdr:colOff>
                    <xdr:row>14</xdr:row>
                    <xdr:rowOff>45720</xdr:rowOff>
                  </from>
                  <to>
                    <xdr:col>15</xdr:col>
                    <xdr:colOff>259080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6" r:id="rId118" name="Group Box 116">
              <controlPr defaultSize="0" print="0" autoFill="0" autoPict="0">
                <anchor mov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16</xdr:col>
                    <xdr:colOff>76200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7" r:id="rId119" name="Option Button 117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45720</xdr:rowOff>
                  </from>
                  <to>
                    <xdr:col>7</xdr:col>
                    <xdr:colOff>297180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8" r:id="rId120" name="Option Button 118">
              <controlPr defaultSize="0" autoFill="0" autoLine="0" autoPict="0">
                <anchor moveWithCells="1">
                  <from>
                    <xdr:col>9</xdr:col>
                    <xdr:colOff>68580</xdr:colOff>
                    <xdr:row>15</xdr:row>
                    <xdr:rowOff>45720</xdr:rowOff>
                  </from>
                  <to>
                    <xdr:col>9</xdr:col>
                    <xdr:colOff>289560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9" r:id="rId121" name="Option Button 119">
              <controlPr defaultSize="0" autoFill="0" autoLine="0" autoPict="0">
                <anchor moveWithCells="1">
                  <from>
                    <xdr:col>11</xdr:col>
                    <xdr:colOff>60960</xdr:colOff>
                    <xdr:row>15</xdr:row>
                    <xdr:rowOff>45720</xdr:rowOff>
                  </from>
                  <to>
                    <xdr:col>11</xdr:col>
                    <xdr:colOff>281940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0" r:id="rId122" name="Option Button 120">
              <controlPr defaultSize="0" autoFill="0" autoLine="0" autoPict="0">
                <anchor moveWithCells="1">
                  <from>
                    <xdr:col>13</xdr:col>
                    <xdr:colOff>53340</xdr:colOff>
                    <xdr:row>15</xdr:row>
                    <xdr:rowOff>45720</xdr:rowOff>
                  </from>
                  <to>
                    <xdr:col>13</xdr:col>
                    <xdr:colOff>266700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1" r:id="rId123" name="Option Button 121">
              <controlPr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45720</xdr:rowOff>
                  </from>
                  <to>
                    <xdr:col>15</xdr:col>
                    <xdr:colOff>259080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2" r:id="rId124" name="Group Box 122">
              <controlPr defaultSize="0" print="0" autoFill="0" autoPict="0">
                <anchor mov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16</xdr:col>
                    <xdr:colOff>76200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3" r:id="rId125" name="Option Button 123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45720</xdr:rowOff>
                  </from>
                  <to>
                    <xdr:col>7</xdr:col>
                    <xdr:colOff>297180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4" r:id="rId126" name="Option Button 124">
              <controlPr defaultSize="0" autoFill="0" autoLine="0" autoPict="0">
                <anchor moveWithCells="1">
                  <from>
                    <xdr:col>9</xdr:col>
                    <xdr:colOff>68580</xdr:colOff>
                    <xdr:row>16</xdr:row>
                    <xdr:rowOff>45720</xdr:rowOff>
                  </from>
                  <to>
                    <xdr:col>9</xdr:col>
                    <xdr:colOff>289560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5" r:id="rId127" name="Option Button 125">
              <controlPr defaultSize="0" autoFill="0" autoLine="0" autoPict="0">
                <anchor moveWithCells="1">
                  <from>
                    <xdr:col>11</xdr:col>
                    <xdr:colOff>60960</xdr:colOff>
                    <xdr:row>16</xdr:row>
                    <xdr:rowOff>45720</xdr:rowOff>
                  </from>
                  <to>
                    <xdr:col>11</xdr:col>
                    <xdr:colOff>281940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6" r:id="rId128" name="Option Button 126">
              <controlPr defaultSize="0" autoFill="0" autoLine="0" autoPict="0">
                <anchor moveWithCells="1">
                  <from>
                    <xdr:col>13</xdr:col>
                    <xdr:colOff>53340</xdr:colOff>
                    <xdr:row>16</xdr:row>
                    <xdr:rowOff>45720</xdr:rowOff>
                  </from>
                  <to>
                    <xdr:col>13</xdr:col>
                    <xdr:colOff>266700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7" r:id="rId129" name="Option Button 127">
              <controlPr defaultSize="0" autoFill="0" autoLine="0" autoPict="0">
                <anchor moveWithCells="1">
                  <from>
                    <xdr:col>15</xdr:col>
                    <xdr:colOff>38100</xdr:colOff>
                    <xdr:row>16</xdr:row>
                    <xdr:rowOff>45720</xdr:rowOff>
                  </from>
                  <to>
                    <xdr:col>15</xdr:col>
                    <xdr:colOff>259080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8" r:id="rId130" name="Group Box 128">
              <controlPr defaultSize="0" print="0" autoFill="0" autoPict="0">
                <anchor moveWithCells="1">
                  <from>
                    <xdr:col>6</xdr:col>
                    <xdr:colOff>68580</xdr:colOff>
                    <xdr:row>18</xdr:row>
                    <xdr:rowOff>7620</xdr:rowOff>
                  </from>
                  <to>
                    <xdr:col>16</xdr:col>
                    <xdr:colOff>76200</xdr:colOff>
                    <xdr:row>18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9" r:id="rId131" name="Option Button 129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45720</xdr:rowOff>
                  </from>
                  <to>
                    <xdr:col>7</xdr:col>
                    <xdr:colOff>297180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0" r:id="rId132" name="Option Button 130">
              <controlPr defaultSize="0" autoFill="0" autoLine="0" autoPict="0">
                <anchor moveWithCells="1">
                  <from>
                    <xdr:col>9</xdr:col>
                    <xdr:colOff>68580</xdr:colOff>
                    <xdr:row>18</xdr:row>
                    <xdr:rowOff>45720</xdr:rowOff>
                  </from>
                  <to>
                    <xdr:col>9</xdr:col>
                    <xdr:colOff>289560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1" r:id="rId133" name="Option Button 131">
              <controlPr defaultSize="0" autoFill="0" autoLine="0" autoPict="0">
                <anchor moveWithCells="1">
                  <from>
                    <xdr:col>11</xdr:col>
                    <xdr:colOff>60960</xdr:colOff>
                    <xdr:row>18</xdr:row>
                    <xdr:rowOff>45720</xdr:rowOff>
                  </from>
                  <to>
                    <xdr:col>11</xdr:col>
                    <xdr:colOff>281940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2" r:id="rId134" name="Option Button 132">
              <controlPr defaultSize="0" autoFill="0" autoLine="0" autoPict="0">
                <anchor moveWithCells="1">
                  <from>
                    <xdr:col>13</xdr:col>
                    <xdr:colOff>53340</xdr:colOff>
                    <xdr:row>18</xdr:row>
                    <xdr:rowOff>45720</xdr:rowOff>
                  </from>
                  <to>
                    <xdr:col>13</xdr:col>
                    <xdr:colOff>266700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3" r:id="rId135" name="Option Button 133">
              <controlPr defaultSize="0" autoFill="0" autoLine="0" autoPict="0">
                <anchor moveWithCells="1">
                  <from>
                    <xdr:col>15</xdr:col>
                    <xdr:colOff>38100</xdr:colOff>
                    <xdr:row>18</xdr:row>
                    <xdr:rowOff>45720</xdr:rowOff>
                  </from>
                  <to>
                    <xdr:col>15</xdr:col>
                    <xdr:colOff>259080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4" r:id="rId136" name="Group Box 134">
              <controlPr defaultSize="0" print="0" autoFill="0" autoPict="0">
                <anchor moveWithCells="1">
                  <from>
                    <xdr:col>6</xdr:col>
                    <xdr:colOff>68580</xdr:colOff>
                    <xdr:row>19</xdr:row>
                    <xdr:rowOff>7620</xdr:rowOff>
                  </from>
                  <to>
                    <xdr:col>16</xdr:col>
                    <xdr:colOff>76200</xdr:colOff>
                    <xdr:row>19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5" r:id="rId137" name="Option Button 135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45720</xdr:rowOff>
                  </from>
                  <to>
                    <xdr:col>7</xdr:col>
                    <xdr:colOff>297180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6" r:id="rId138" name="Option Button 136">
              <controlPr defaultSize="0" autoFill="0" autoLine="0" autoPict="0">
                <anchor moveWithCells="1">
                  <from>
                    <xdr:col>9</xdr:col>
                    <xdr:colOff>68580</xdr:colOff>
                    <xdr:row>19</xdr:row>
                    <xdr:rowOff>45720</xdr:rowOff>
                  </from>
                  <to>
                    <xdr:col>9</xdr:col>
                    <xdr:colOff>289560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7" r:id="rId139" name="Option Button 137">
              <controlPr defaultSize="0" autoFill="0" autoLine="0" autoPict="0">
                <anchor moveWithCells="1">
                  <from>
                    <xdr:col>11</xdr:col>
                    <xdr:colOff>60960</xdr:colOff>
                    <xdr:row>19</xdr:row>
                    <xdr:rowOff>45720</xdr:rowOff>
                  </from>
                  <to>
                    <xdr:col>11</xdr:col>
                    <xdr:colOff>281940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8" r:id="rId140" name="Option Button 138">
              <controlPr defaultSize="0" autoFill="0" autoLine="0" autoPict="0">
                <anchor moveWithCells="1">
                  <from>
                    <xdr:col>13</xdr:col>
                    <xdr:colOff>53340</xdr:colOff>
                    <xdr:row>19</xdr:row>
                    <xdr:rowOff>45720</xdr:rowOff>
                  </from>
                  <to>
                    <xdr:col>13</xdr:col>
                    <xdr:colOff>266700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9" r:id="rId141" name="Option Button 139">
              <controlPr defaultSize="0" autoFill="0" autoLine="0" autoPict="0">
                <anchor moveWithCells="1">
                  <from>
                    <xdr:col>15</xdr:col>
                    <xdr:colOff>38100</xdr:colOff>
                    <xdr:row>19</xdr:row>
                    <xdr:rowOff>45720</xdr:rowOff>
                  </from>
                  <to>
                    <xdr:col>15</xdr:col>
                    <xdr:colOff>259080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0" r:id="rId142" name="Group Box 140">
              <controlPr defaultSize="0" print="0" autoFill="0" autoPict="0">
                <anchor moveWithCells="1">
                  <from>
                    <xdr:col>6</xdr:col>
                    <xdr:colOff>68580</xdr:colOff>
                    <xdr:row>20</xdr:row>
                    <xdr:rowOff>7620</xdr:rowOff>
                  </from>
                  <to>
                    <xdr:col>16</xdr:col>
                    <xdr:colOff>76200</xdr:colOff>
                    <xdr:row>20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1" r:id="rId143" name="Option Button 141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45720</xdr:rowOff>
                  </from>
                  <to>
                    <xdr:col>7</xdr:col>
                    <xdr:colOff>297180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2" r:id="rId144" name="Option Button 142">
              <controlPr defaultSize="0" autoFill="0" autoLine="0" autoPict="0">
                <anchor moveWithCells="1">
                  <from>
                    <xdr:col>9</xdr:col>
                    <xdr:colOff>68580</xdr:colOff>
                    <xdr:row>20</xdr:row>
                    <xdr:rowOff>45720</xdr:rowOff>
                  </from>
                  <to>
                    <xdr:col>9</xdr:col>
                    <xdr:colOff>289560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3" r:id="rId145" name="Option Button 143">
              <controlPr defaultSize="0" autoFill="0" autoLine="0" autoPict="0">
                <anchor moveWithCells="1">
                  <from>
                    <xdr:col>11</xdr:col>
                    <xdr:colOff>60960</xdr:colOff>
                    <xdr:row>20</xdr:row>
                    <xdr:rowOff>45720</xdr:rowOff>
                  </from>
                  <to>
                    <xdr:col>11</xdr:col>
                    <xdr:colOff>281940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4" r:id="rId146" name="Option Button 144">
              <controlPr defaultSize="0" autoFill="0" autoLine="0" autoPict="0">
                <anchor moveWithCells="1">
                  <from>
                    <xdr:col>13</xdr:col>
                    <xdr:colOff>53340</xdr:colOff>
                    <xdr:row>20</xdr:row>
                    <xdr:rowOff>45720</xdr:rowOff>
                  </from>
                  <to>
                    <xdr:col>13</xdr:col>
                    <xdr:colOff>266700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5" r:id="rId147" name="Option Button 145">
              <controlPr defaultSize="0" autoFill="0" autoLine="0" autoPict="0">
                <anchor moveWithCells="1">
                  <from>
                    <xdr:col>15</xdr:col>
                    <xdr:colOff>38100</xdr:colOff>
                    <xdr:row>20</xdr:row>
                    <xdr:rowOff>45720</xdr:rowOff>
                  </from>
                  <to>
                    <xdr:col>15</xdr:col>
                    <xdr:colOff>259080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6" r:id="rId148" name="Group Box 146">
              <controlPr defaultSize="0" print="0" autoFill="0" autoPict="0">
                <anchor moveWithCells="1">
                  <from>
                    <xdr:col>6</xdr:col>
                    <xdr:colOff>68580</xdr:colOff>
                    <xdr:row>21</xdr:row>
                    <xdr:rowOff>0</xdr:rowOff>
                  </from>
                  <to>
                    <xdr:col>16</xdr:col>
                    <xdr:colOff>76200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7" r:id="rId149" name="Option Button 147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30480</xdr:rowOff>
                  </from>
                  <to>
                    <xdr:col>7</xdr:col>
                    <xdr:colOff>297180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8" r:id="rId150" name="Option Button 148">
              <controlPr defaultSize="0" autoFill="0" autoLine="0" autoPict="0">
                <anchor moveWithCells="1">
                  <from>
                    <xdr:col>9</xdr:col>
                    <xdr:colOff>68580</xdr:colOff>
                    <xdr:row>21</xdr:row>
                    <xdr:rowOff>30480</xdr:rowOff>
                  </from>
                  <to>
                    <xdr:col>9</xdr:col>
                    <xdr:colOff>289560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9" r:id="rId151" name="Option Button 149">
              <controlPr defaultSize="0" autoFill="0" autoLine="0" autoPict="0">
                <anchor moveWithCells="1">
                  <from>
                    <xdr:col>11</xdr:col>
                    <xdr:colOff>60960</xdr:colOff>
                    <xdr:row>21</xdr:row>
                    <xdr:rowOff>30480</xdr:rowOff>
                  </from>
                  <to>
                    <xdr:col>11</xdr:col>
                    <xdr:colOff>281940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0" r:id="rId152" name="Option Button 150">
              <controlPr defaultSize="0" autoFill="0" autoLine="0" autoPict="0">
                <anchor moveWithCells="1">
                  <from>
                    <xdr:col>13</xdr:col>
                    <xdr:colOff>53340</xdr:colOff>
                    <xdr:row>21</xdr:row>
                    <xdr:rowOff>30480</xdr:rowOff>
                  </from>
                  <to>
                    <xdr:col>13</xdr:col>
                    <xdr:colOff>266700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1" r:id="rId153" name="Option Button 151">
              <controlPr defaultSize="0" autoFill="0" autoLine="0" autoPict="0">
                <anchor moveWithCells="1">
                  <from>
                    <xdr:col>15</xdr:col>
                    <xdr:colOff>38100</xdr:colOff>
                    <xdr:row>21</xdr:row>
                    <xdr:rowOff>30480</xdr:rowOff>
                  </from>
                  <to>
                    <xdr:col>15</xdr:col>
                    <xdr:colOff>259080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2" r:id="rId154" name="Group Box 152">
              <controlPr defaultSize="0" print="0" autoFill="0" autoPict="0">
                <anchor moveWithCells="1">
                  <from>
                    <xdr:col>6</xdr:col>
                    <xdr:colOff>68580</xdr:colOff>
                    <xdr:row>22</xdr:row>
                    <xdr:rowOff>0</xdr:rowOff>
                  </from>
                  <to>
                    <xdr:col>16</xdr:col>
                    <xdr:colOff>76200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3" r:id="rId155" name="Option Button 153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30480</xdr:rowOff>
                  </from>
                  <to>
                    <xdr:col>7</xdr:col>
                    <xdr:colOff>297180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4" r:id="rId156" name="Option Button 154">
              <controlPr defaultSize="0" autoFill="0" autoLine="0" autoPict="0">
                <anchor moveWithCells="1">
                  <from>
                    <xdr:col>9</xdr:col>
                    <xdr:colOff>68580</xdr:colOff>
                    <xdr:row>22</xdr:row>
                    <xdr:rowOff>30480</xdr:rowOff>
                  </from>
                  <to>
                    <xdr:col>9</xdr:col>
                    <xdr:colOff>289560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5" r:id="rId157" name="Option Button 155">
              <controlPr defaultSize="0" autoFill="0" autoLine="0" autoPict="0">
                <anchor moveWithCells="1">
                  <from>
                    <xdr:col>11</xdr:col>
                    <xdr:colOff>60960</xdr:colOff>
                    <xdr:row>22</xdr:row>
                    <xdr:rowOff>30480</xdr:rowOff>
                  </from>
                  <to>
                    <xdr:col>11</xdr:col>
                    <xdr:colOff>281940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6" r:id="rId158" name="Option Button 156">
              <controlPr defaultSize="0" autoFill="0" autoLine="0" autoPict="0">
                <anchor moveWithCells="1">
                  <from>
                    <xdr:col>13</xdr:col>
                    <xdr:colOff>53340</xdr:colOff>
                    <xdr:row>22</xdr:row>
                    <xdr:rowOff>30480</xdr:rowOff>
                  </from>
                  <to>
                    <xdr:col>13</xdr:col>
                    <xdr:colOff>266700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7" r:id="rId159" name="Option Button 157">
              <controlPr defaultSize="0" autoFill="0" autoLine="0" autoPict="0">
                <anchor moveWithCells="1">
                  <from>
                    <xdr:col>15</xdr:col>
                    <xdr:colOff>38100</xdr:colOff>
                    <xdr:row>22</xdr:row>
                    <xdr:rowOff>30480</xdr:rowOff>
                  </from>
                  <to>
                    <xdr:col>15</xdr:col>
                    <xdr:colOff>259080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8" r:id="rId160" name="Group Box 158">
              <controlPr defaultSize="0" print="0" autoFill="0" autoPict="0">
                <anchor moveWithCells="1">
                  <from>
                    <xdr:col>6</xdr:col>
                    <xdr:colOff>68580</xdr:colOff>
                    <xdr:row>27</xdr:row>
                    <xdr:rowOff>15240</xdr:rowOff>
                  </from>
                  <to>
                    <xdr:col>16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9" r:id="rId161" name="Option Button 159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45720</xdr:rowOff>
                  </from>
                  <to>
                    <xdr:col>7</xdr:col>
                    <xdr:colOff>297180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0" r:id="rId162" name="Option Button 160">
              <controlPr defaultSize="0" autoFill="0" autoLine="0" autoPict="0">
                <anchor moveWithCells="1">
                  <from>
                    <xdr:col>9</xdr:col>
                    <xdr:colOff>68580</xdr:colOff>
                    <xdr:row>27</xdr:row>
                    <xdr:rowOff>45720</xdr:rowOff>
                  </from>
                  <to>
                    <xdr:col>9</xdr:col>
                    <xdr:colOff>289560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1" r:id="rId163" name="Option Button 161">
              <controlPr defaultSize="0" autoFill="0" autoLine="0" autoPict="0">
                <anchor moveWithCells="1">
                  <from>
                    <xdr:col>11</xdr:col>
                    <xdr:colOff>60960</xdr:colOff>
                    <xdr:row>27</xdr:row>
                    <xdr:rowOff>45720</xdr:rowOff>
                  </from>
                  <to>
                    <xdr:col>11</xdr:col>
                    <xdr:colOff>281940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2" r:id="rId164" name="Option Button 162">
              <controlPr defaultSize="0" autoFill="0" autoLine="0" autoPict="0">
                <anchor moveWithCells="1">
                  <from>
                    <xdr:col>13</xdr:col>
                    <xdr:colOff>53340</xdr:colOff>
                    <xdr:row>27</xdr:row>
                    <xdr:rowOff>45720</xdr:rowOff>
                  </from>
                  <to>
                    <xdr:col>13</xdr:col>
                    <xdr:colOff>266700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3" r:id="rId165" name="Option Button 163">
              <controlPr defaultSize="0" autoFill="0" autoLine="0" autoPict="0">
                <anchor moveWithCells="1">
                  <from>
                    <xdr:col>15</xdr:col>
                    <xdr:colOff>38100</xdr:colOff>
                    <xdr:row>27</xdr:row>
                    <xdr:rowOff>45720</xdr:rowOff>
                  </from>
                  <to>
                    <xdr:col>15</xdr:col>
                    <xdr:colOff>259080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4" r:id="rId166" name="Group Box 164">
              <controlPr defaultSize="0" print="0" autoFill="0" autoPict="0">
                <anchor mov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16</xdr:col>
                    <xdr:colOff>76200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5" r:id="rId167" name="Option Button 165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38100</xdr:rowOff>
                  </from>
                  <to>
                    <xdr:col>7</xdr:col>
                    <xdr:colOff>297180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6" r:id="rId168" name="Option Button 166">
              <controlPr defaultSize="0" autoFill="0" autoLine="0" autoPict="0">
                <anchor moveWithCells="1">
                  <from>
                    <xdr:col>9</xdr:col>
                    <xdr:colOff>68580</xdr:colOff>
                    <xdr:row>28</xdr:row>
                    <xdr:rowOff>38100</xdr:rowOff>
                  </from>
                  <to>
                    <xdr:col>9</xdr:col>
                    <xdr:colOff>289560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7" r:id="rId169" name="Option Button 167">
              <controlPr defaultSize="0" autoFill="0" autoLine="0" autoPict="0">
                <anchor moveWithCells="1">
                  <from>
                    <xdr:col>11</xdr:col>
                    <xdr:colOff>60960</xdr:colOff>
                    <xdr:row>28</xdr:row>
                    <xdr:rowOff>38100</xdr:rowOff>
                  </from>
                  <to>
                    <xdr:col>11</xdr:col>
                    <xdr:colOff>281940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8" r:id="rId170" name="Option Button 168">
              <controlPr defaultSize="0" autoFill="0" autoLine="0" autoPict="0">
                <anchor moveWithCells="1">
                  <from>
                    <xdr:col>13</xdr:col>
                    <xdr:colOff>53340</xdr:colOff>
                    <xdr:row>28</xdr:row>
                    <xdr:rowOff>38100</xdr:rowOff>
                  </from>
                  <to>
                    <xdr:col>13</xdr:col>
                    <xdr:colOff>266700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9" r:id="rId171" name="Option Button 169">
              <controlPr defaultSize="0" autoFill="0" autoLine="0" autoPict="0">
                <anchor moveWithCells="1">
                  <from>
                    <xdr:col>15</xdr:col>
                    <xdr:colOff>38100</xdr:colOff>
                    <xdr:row>28</xdr:row>
                    <xdr:rowOff>38100</xdr:rowOff>
                  </from>
                  <to>
                    <xdr:col>15</xdr:col>
                    <xdr:colOff>259080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0" r:id="rId172" name="Group Box 170">
              <controlPr defaultSize="0" print="0" autoFill="0" autoPict="0">
                <anchor moveWithCells="1">
                  <from>
                    <xdr:col>6</xdr:col>
                    <xdr:colOff>68580</xdr:colOff>
                    <xdr:row>31</xdr:row>
                    <xdr:rowOff>7620</xdr:rowOff>
                  </from>
                  <to>
                    <xdr:col>16</xdr:col>
                    <xdr:colOff>76200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1" r:id="rId173" name="Option Button 171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45720</xdr:rowOff>
                  </from>
                  <to>
                    <xdr:col>7</xdr:col>
                    <xdr:colOff>297180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2" r:id="rId174" name="Option Button 172">
              <controlPr defaultSize="0" autoFill="0" autoLine="0" autoPict="0">
                <anchor moveWithCells="1">
                  <from>
                    <xdr:col>9</xdr:col>
                    <xdr:colOff>68580</xdr:colOff>
                    <xdr:row>31</xdr:row>
                    <xdr:rowOff>45720</xdr:rowOff>
                  </from>
                  <to>
                    <xdr:col>9</xdr:col>
                    <xdr:colOff>289560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3" r:id="rId175" name="Option Button 173">
              <controlPr defaultSize="0" autoFill="0" autoLine="0" autoPict="0">
                <anchor moveWithCells="1">
                  <from>
                    <xdr:col>11</xdr:col>
                    <xdr:colOff>60960</xdr:colOff>
                    <xdr:row>31</xdr:row>
                    <xdr:rowOff>45720</xdr:rowOff>
                  </from>
                  <to>
                    <xdr:col>11</xdr:col>
                    <xdr:colOff>281940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4" r:id="rId176" name="Option Button 174">
              <controlPr defaultSize="0" autoFill="0" autoLine="0" autoPict="0">
                <anchor moveWithCells="1">
                  <from>
                    <xdr:col>13</xdr:col>
                    <xdr:colOff>53340</xdr:colOff>
                    <xdr:row>31</xdr:row>
                    <xdr:rowOff>45720</xdr:rowOff>
                  </from>
                  <to>
                    <xdr:col>13</xdr:col>
                    <xdr:colOff>266700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5" r:id="rId177" name="Option Button 175">
              <controlPr defaultSize="0" autoFill="0" autoLine="0" autoPict="0">
                <anchor moveWithCells="1">
                  <from>
                    <xdr:col>15</xdr:col>
                    <xdr:colOff>38100</xdr:colOff>
                    <xdr:row>31</xdr:row>
                    <xdr:rowOff>45720</xdr:rowOff>
                  </from>
                  <to>
                    <xdr:col>15</xdr:col>
                    <xdr:colOff>259080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6" r:id="rId178" name="Group Box 176">
              <controlPr defaultSize="0" print="0" autoFill="0" autoPict="0">
                <anchor moveWithCells="1">
                  <from>
                    <xdr:col>6</xdr:col>
                    <xdr:colOff>68580</xdr:colOff>
                    <xdr:row>32</xdr:row>
                    <xdr:rowOff>0</xdr:rowOff>
                  </from>
                  <to>
                    <xdr:col>16</xdr:col>
                    <xdr:colOff>76200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7" r:id="rId179" name="Option Button 177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30480</xdr:rowOff>
                  </from>
                  <to>
                    <xdr:col>7</xdr:col>
                    <xdr:colOff>297180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8" r:id="rId180" name="Option Button 178">
              <controlPr defaultSize="0" autoFill="0" autoLine="0" autoPict="0">
                <anchor moveWithCells="1">
                  <from>
                    <xdr:col>9</xdr:col>
                    <xdr:colOff>68580</xdr:colOff>
                    <xdr:row>32</xdr:row>
                    <xdr:rowOff>30480</xdr:rowOff>
                  </from>
                  <to>
                    <xdr:col>9</xdr:col>
                    <xdr:colOff>289560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9" r:id="rId181" name="Option Button 179">
              <controlPr defaultSize="0" autoFill="0" autoLine="0" autoPict="0">
                <anchor moveWithCells="1">
                  <from>
                    <xdr:col>11</xdr:col>
                    <xdr:colOff>60960</xdr:colOff>
                    <xdr:row>32</xdr:row>
                    <xdr:rowOff>30480</xdr:rowOff>
                  </from>
                  <to>
                    <xdr:col>11</xdr:col>
                    <xdr:colOff>281940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0" r:id="rId182" name="Option Button 180">
              <controlPr defaultSize="0" autoFill="0" autoLine="0" autoPict="0">
                <anchor moveWithCells="1">
                  <from>
                    <xdr:col>13</xdr:col>
                    <xdr:colOff>53340</xdr:colOff>
                    <xdr:row>32</xdr:row>
                    <xdr:rowOff>30480</xdr:rowOff>
                  </from>
                  <to>
                    <xdr:col>13</xdr:col>
                    <xdr:colOff>266700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1" r:id="rId183" name="Option Button 181">
              <controlPr defaultSize="0" autoFill="0" autoLine="0" autoPict="0">
                <anchor moveWithCells="1">
                  <from>
                    <xdr:col>15</xdr:col>
                    <xdr:colOff>38100</xdr:colOff>
                    <xdr:row>32</xdr:row>
                    <xdr:rowOff>30480</xdr:rowOff>
                  </from>
                  <to>
                    <xdr:col>15</xdr:col>
                    <xdr:colOff>259080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2" r:id="rId184" name="Group Box 182">
              <controlPr defaultSize="0" print="0" autoFill="0" autoPict="0">
                <anchor moveWithCells="1">
                  <from>
                    <xdr:col>6</xdr:col>
                    <xdr:colOff>68580</xdr:colOff>
                    <xdr:row>33</xdr:row>
                    <xdr:rowOff>22860</xdr:rowOff>
                  </from>
                  <to>
                    <xdr:col>16</xdr:col>
                    <xdr:colOff>76200</xdr:colOff>
                    <xdr:row>33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3" r:id="rId185" name="Option Button 183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53340</xdr:rowOff>
                  </from>
                  <to>
                    <xdr:col>7</xdr:col>
                    <xdr:colOff>297180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4" r:id="rId186" name="Option Button 184">
              <controlPr defaultSize="0" autoFill="0" autoLine="0" autoPict="0">
                <anchor moveWithCells="1">
                  <from>
                    <xdr:col>9</xdr:col>
                    <xdr:colOff>68580</xdr:colOff>
                    <xdr:row>33</xdr:row>
                    <xdr:rowOff>53340</xdr:rowOff>
                  </from>
                  <to>
                    <xdr:col>9</xdr:col>
                    <xdr:colOff>289560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5" r:id="rId187" name="Option Button 185">
              <controlPr defaultSize="0" autoFill="0" autoLine="0" autoPict="0">
                <anchor moveWithCells="1">
                  <from>
                    <xdr:col>11</xdr:col>
                    <xdr:colOff>60960</xdr:colOff>
                    <xdr:row>33</xdr:row>
                    <xdr:rowOff>53340</xdr:rowOff>
                  </from>
                  <to>
                    <xdr:col>11</xdr:col>
                    <xdr:colOff>281940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6" r:id="rId188" name="Option Button 186">
              <controlPr defaultSize="0" autoFill="0" autoLine="0" autoPict="0">
                <anchor moveWithCells="1">
                  <from>
                    <xdr:col>13</xdr:col>
                    <xdr:colOff>53340</xdr:colOff>
                    <xdr:row>33</xdr:row>
                    <xdr:rowOff>53340</xdr:rowOff>
                  </from>
                  <to>
                    <xdr:col>13</xdr:col>
                    <xdr:colOff>266700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7" r:id="rId189" name="Option Button 187">
              <controlPr defaultSize="0" autoFill="0" autoLine="0" autoPict="0">
                <anchor moveWithCells="1">
                  <from>
                    <xdr:col>15</xdr:col>
                    <xdr:colOff>38100</xdr:colOff>
                    <xdr:row>33</xdr:row>
                    <xdr:rowOff>53340</xdr:rowOff>
                  </from>
                  <to>
                    <xdr:col>15</xdr:col>
                    <xdr:colOff>259080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8" r:id="rId190" name="Group Box 188">
              <controlPr defaultSize="0" print="0" autoFill="0" autoPict="0">
                <anchor moveWithCells="1">
                  <from>
                    <xdr:col>6</xdr:col>
                    <xdr:colOff>68580</xdr:colOff>
                    <xdr:row>34</xdr:row>
                    <xdr:rowOff>7620</xdr:rowOff>
                  </from>
                  <to>
                    <xdr:col>16</xdr:col>
                    <xdr:colOff>76200</xdr:colOff>
                    <xdr:row>34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9" r:id="rId191" name="Option Button 189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45720</xdr:rowOff>
                  </from>
                  <to>
                    <xdr:col>7</xdr:col>
                    <xdr:colOff>297180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0" r:id="rId192" name="Option Button 190">
              <controlPr defaultSize="0" autoFill="0" autoLine="0" autoPict="0">
                <anchor moveWithCells="1">
                  <from>
                    <xdr:col>9</xdr:col>
                    <xdr:colOff>68580</xdr:colOff>
                    <xdr:row>34</xdr:row>
                    <xdr:rowOff>45720</xdr:rowOff>
                  </from>
                  <to>
                    <xdr:col>9</xdr:col>
                    <xdr:colOff>289560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1" r:id="rId193" name="Option Button 191">
              <controlPr defaultSize="0" autoFill="0" autoLine="0" autoPict="0">
                <anchor moveWithCells="1">
                  <from>
                    <xdr:col>11</xdr:col>
                    <xdr:colOff>60960</xdr:colOff>
                    <xdr:row>34</xdr:row>
                    <xdr:rowOff>45720</xdr:rowOff>
                  </from>
                  <to>
                    <xdr:col>11</xdr:col>
                    <xdr:colOff>281940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2" r:id="rId194" name="Option Button 192">
              <controlPr defaultSize="0" autoFill="0" autoLine="0" autoPict="0">
                <anchor moveWithCells="1">
                  <from>
                    <xdr:col>13</xdr:col>
                    <xdr:colOff>53340</xdr:colOff>
                    <xdr:row>34</xdr:row>
                    <xdr:rowOff>45720</xdr:rowOff>
                  </from>
                  <to>
                    <xdr:col>13</xdr:col>
                    <xdr:colOff>266700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3" r:id="rId195" name="Option Button 193">
              <controlPr defaultSize="0" autoFill="0" autoLine="0" autoPict="0">
                <anchor moveWithCells="1">
                  <from>
                    <xdr:col>15</xdr:col>
                    <xdr:colOff>38100</xdr:colOff>
                    <xdr:row>34</xdr:row>
                    <xdr:rowOff>45720</xdr:rowOff>
                  </from>
                  <to>
                    <xdr:col>15</xdr:col>
                    <xdr:colOff>259080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4" r:id="rId196" name="Group Box 194">
              <controlPr defaultSize="0" print="0" autoFill="0" autoPict="0">
                <anchor moveWithCells="1">
                  <from>
                    <xdr:col>6</xdr:col>
                    <xdr:colOff>68580</xdr:colOff>
                    <xdr:row>35</xdr:row>
                    <xdr:rowOff>0</xdr:rowOff>
                  </from>
                  <to>
                    <xdr:col>16</xdr:col>
                    <xdr:colOff>76200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5" r:id="rId197" name="Option Button 195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30480</xdr:rowOff>
                  </from>
                  <to>
                    <xdr:col>7</xdr:col>
                    <xdr:colOff>297180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6" r:id="rId198" name="Option Button 196">
              <controlPr defaultSize="0" autoFill="0" autoLine="0" autoPict="0">
                <anchor moveWithCells="1">
                  <from>
                    <xdr:col>9</xdr:col>
                    <xdr:colOff>68580</xdr:colOff>
                    <xdr:row>35</xdr:row>
                    <xdr:rowOff>30480</xdr:rowOff>
                  </from>
                  <to>
                    <xdr:col>9</xdr:col>
                    <xdr:colOff>289560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7" r:id="rId199" name="Option Button 197">
              <controlPr defaultSize="0" autoFill="0" autoLine="0" autoPict="0">
                <anchor moveWithCells="1">
                  <from>
                    <xdr:col>11</xdr:col>
                    <xdr:colOff>60960</xdr:colOff>
                    <xdr:row>35</xdr:row>
                    <xdr:rowOff>30480</xdr:rowOff>
                  </from>
                  <to>
                    <xdr:col>11</xdr:col>
                    <xdr:colOff>281940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8" r:id="rId200" name="Option Button 198">
              <controlPr defaultSize="0" autoFill="0" autoLine="0" autoPict="0">
                <anchor moveWithCells="1">
                  <from>
                    <xdr:col>13</xdr:col>
                    <xdr:colOff>53340</xdr:colOff>
                    <xdr:row>35</xdr:row>
                    <xdr:rowOff>30480</xdr:rowOff>
                  </from>
                  <to>
                    <xdr:col>13</xdr:col>
                    <xdr:colOff>266700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9" r:id="rId201" name="Option Button 199">
              <controlPr defaultSize="0" autoFill="0" autoLine="0" autoPict="0">
                <anchor moveWithCells="1">
                  <from>
                    <xdr:col>15</xdr:col>
                    <xdr:colOff>38100</xdr:colOff>
                    <xdr:row>35</xdr:row>
                    <xdr:rowOff>30480</xdr:rowOff>
                  </from>
                  <to>
                    <xdr:col>15</xdr:col>
                    <xdr:colOff>259080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0" r:id="rId202" name="Group Box 200">
              <controlPr defaultSize="0" print="0" autoFill="0" autoPict="0">
                <anchor mov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16</xdr:col>
                    <xdr:colOff>76200</xdr:colOff>
                    <xdr:row>36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1" r:id="rId203" name="Option Button 201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45720</xdr:rowOff>
                  </from>
                  <to>
                    <xdr:col>7</xdr:col>
                    <xdr:colOff>297180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2" r:id="rId204" name="Option Button 202">
              <controlPr defaultSize="0" autoFill="0" autoLine="0" autoPict="0">
                <anchor moveWithCells="1">
                  <from>
                    <xdr:col>9</xdr:col>
                    <xdr:colOff>68580</xdr:colOff>
                    <xdr:row>36</xdr:row>
                    <xdr:rowOff>45720</xdr:rowOff>
                  </from>
                  <to>
                    <xdr:col>9</xdr:col>
                    <xdr:colOff>289560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3" r:id="rId205" name="Option Button 203">
              <controlPr defaultSize="0" autoFill="0" autoLine="0" autoPict="0">
                <anchor moveWithCells="1">
                  <from>
                    <xdr:col>11</xdr:col>
                    <xdr:colOff>60960</xdr:colOff>
                    <xdr:row>36</xdr:row>
                    <xdr:rowOff>45720</xdr:rowOff>
                  </from>
                  <to>
                    <xdr:col>11</xdr:col>
                    <xdr:colOff>281940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4" r:id="rId206" name="Option Button 204">
              <controlPr defaultSize="0" autoFill="0" autoLine="0" autoPict="0">
                <anchor moveWithCells="1">
                  <from>
                    <xdr:col>13</xdr:col>
                    <xdr:colOff>53340</xdr:colOff>
                    <xdr:row>36</xdr:row>
                    <xdr:rowOff>45720</xdr:rowOff>
                  </from>
                  <to>
                    <xdr:col>13</xdr:col>
                    <xdr:colOff>266700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5" r:id="rId207" name="Option Button 205">
              <controlPr defaultSize="0" autoFill="0" autoLine="0" autoPict="0">
                <anchor moveWithCells="1">
                  <from>
                    <xdr:col>15</xdr:col>
                    <xdr:colOff>38100</xdr:colOff>
                    <xdr:row>36</xdr:row>
                    <xdr:rowOff>45720</xdr:rowOff>
                  </from>
                  <to>
                    <xdr:col>15</xdr:col>
                    <xdr:colOff>259080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6" r:id="rId208" name="Group Box 206">
              <controlPr defaultSize="0" print="0" autoFill="0" autoPict="0">
                <anchor moveWithCells="1">
                  <from>
                    <xdr:col>6</xdr:col>
                    <xdr:colOff>68580</xdr:colOff>
                    <xdr:row>37</xdr:row>
                    <xdr:rowOff>0</xdr:rowOff>
                  </from>
                  <to>
                    <xdr:col>16</xdr:col>
                    <xdr:colOff>76200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7" r:id="rId209" name="Option Button 207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30480</xdr:rowOff>
                  </from>
                  <to>
                    <xdr:col>7</xdr:col>
                    <xdr:colOff>297180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8" r:id="rId210" name="Option Button 208">
              <controlPr defaultSize="0" autoFill="0" autoLine="0" autoPict="0">
                <anchor moveWithCells="1">
                  <from>
                    <xdr:col>9</xdr:col>
                    <xdr:colOff>68580</xdr:colOff>
                    <xdr:row>37</xdr:row>
                    <xdr:rowOff>30480</xdr:rowOff>
                  </from>
                  <to>
                    <xdr:col>9</xdr:col>
                    <xdr:colOff>289560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9" r:id="rId211" name="Option Button 209">
              <controlPr defaultSize="0" autoFill="0" autoLine="0" autoPict="0">
                <anchor moveWithCells="1">
                  <from>
                    <xdr:col>11</xdr:col>
                    <xdr:colOff>60960</xdr:colOff>
                    <xdr:row>37</xdr:row>
                    <xdr:rowOff>30480</xdr:rowOff>
                  </from>
                  <to>
                    <xdr:col>11</xdr:col>
                    <xdr:colOff>281940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0" r:id="rId212" name="Option Button 210">
              <controlPr defaultSize="0" autoFill="0" autoLine="0" autoPict="0">
                <anchor moveWithCells="1">
                  <from>
                    <xdr:col>13</xdr:col>
                    <xdr:colOff>53340</xdr:colOff>
                    <xdr:row>37</xdr:row>
                    <xdr:rowOff>30480</xdr:rowOff>
                  </from>
                  <to>
                    <xdr:col>13</xdr:col>
                    <xdr:colOff>266700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1" r:id="rId213" name="Option Button 211">
              <controlPr defaultSize="0" autoFill="0" autoLine="0" autoPict="0">
                <anchor moveWithCells="1">
                  <from>
                    <xdr:col>15</xdr:col>
                    <xdr:colOff>38100</xdr:colOff>
                    <xdr:row>37</xdr:row>
                    <xdr:rowOff>30480</xdr:rowOff>
                  </from>
                  <to>
                    <xdr:col>15</xdr:col>
                    <xdr:colOff>259080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2" r:id="rId214" name="Group Box 212">
              <controlPr defaultSize="0" print="0" autoFill="0" autoPict="0">
                <anchor moveWithCells="1">
                  <from>
                    <xdr:col>6</xdr:col>
                    <xdr:colOff>68580</xdr:colOff>
                    <xdr:row>40</xdr:row>
                    <xdr:rowOff>30480</xdr:rowOff>
                  </from>
                  <to>
                    <xdr:col>16</xdr:col>
                    <xdr:colOff>76200</xdr:colOff>
                    <xdr:row>40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3" r:id="rId215" name="Option Button 213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60960</xdr:rowOff>
                  </from>
                  <to>
                    <xdr:col>7</xdr:col>
                    <xdr:colOff>297180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4" r:id="rId216" name="Option Button 214">
              <controlPr defaultSize="0" autoFill="0" autoLine="0" autoPict="0">
                <anchor moveWithCells="1">
                  <from>
                    <xdr:col>9</xdr:col>
                    <xdr:colOff>68580</xdr:colOff>
                    <xdr:row>40</xdr:row>
                    <xdr:rowOff>60960</xdr:rowOff>
                  </from>
                  <to>
                    <xdr:col>9</xdr:col>
                    <xdr:colOff>289560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5" r:id="rId217" name="Option Button 215">
              <controlPr defaultSize="0" autoFill="0" autoLine="0" autoPict="0">
                <anchor moveWithCells="1">
                  <from>
                    <xdr:col>11</xdr:col>
                    <xdr:colOff>60960</xdr:colOff>
                    <xdr:row>40</xdr:row>
                    <xdr:rowOff>60960</xdr:rowOff>
                  </from>
                  <to>
                    <xdr:col>11</xdr:col>
                    <xdr:colOff>281940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6" r:id="rId218" name="Option Button 216">
              <controlPr defaultSize="0" autoFill="0" autoLine="0" autoPict="0">
                <anchor moveWithCells="1">
                  <from>
                    <xdr:col>13</xdr:col>
                    <xdr:colOff>45720</xdr:colOff>
                    <xdr:row>40</xdr:row>
                    <xdr:rowOff>60960</xdr:rowOff>
                  </from>
                  <to>
                    <xdr:col>13</xdr:col>
                    <xdr:colOff>266700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7" r:id="rId219" name="Option Button 217">
              <controlPr defaultSize="0" autoFill="0" autoLine="0" autoPict="0">
                <anchor moveWithCells="1">
                  <from>
                    <xdr:col>15</xdr:col>
                    <xdr:colOff>38100</xdr:colOff>
                    <xdr:row>40</xdr:row>
                    <xdr:rowOff>60960</xdr:rowOff>
                  </from>
                  <to>
                    <xdr:col>15</xdr:col>
                    <xdr:colOff>259080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8" r:id="rId220" name="Group Box 218">
              <controlPr defaultSize="0" print="0" autoFill="0" autoPict="0">
                <anchor moveWithCells="1">
                  <from>
                    <xdr:col>6</xdr:col>
                    <xdr:colOff>68580</xdr:colOff>
                    <xdr:row>41</xdr:row>
                    <xdr:rowOff>22860</xdr:rowOff>
                  </from>
                  <to>
                    <xdr:col>16</xdr:col>
                    <xdr:colOff>76200</xdr:colOff>
                    <xdr:row>41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9" r:id="rId221" name="Option Button 219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45720</xdr:rowOff>
                  </from>
                  <to>
                    <xdr:col>7</xdr:col>
                    <xdr:colOff>297180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0" r:id="rId222" name="Option Button 220">
              <controlPr defaultSize="0" autoFill="0" autoLine="0" autoPict="0">
                <anchor moveWithCells="1">
                  <from>
                    <xdr:col>9</xdr:col>
                    <xdr:colOff>68580</xdr:colOff>
                    <xdr:row>41</xdr:row>
                    <xdr:rowOff>45720</xdr:rowOff>
                  </from>
                  <to>
                    <xdr:col>9</xdr:col>
                    <xdr:colOff>289560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1" r:id="rId223" name="Option Button 221">
              <controlPr defaultSize="0" autoFill="0" autoLine="0" autoPict="0">
                <anchor moveWithCells="1">
                  <from>
                    <xdr:col>11</xdr:col>
                    <xdr:colOff>60960</xdr:colOff>
                    <xdr:row>41</xdr:row>
                    <xdr:rowOff>45720</xdr:rowOff>
                  </from>
                  <to>
                    <xdr:col>11</xdr:col>
                    <xdr:colOff>281940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2" r:id="rId224" name="Option Button 222">
              <controlPr defaultSize="0" autoFill="0" autoLine="0" autoPict="0">
                <anchor moveWithCells="1">
                  <from>
                    <xdr:col>13</xdr:col>
                    <xdr:colOff>45720</xdr:colOff>
                    <xdr:row>41</xdr:row>
                    <xdr:rowOff>45720</xdr:rowOff>
                  </from>
                  <to>
                    <xdr:col>13</xdr:col>
                    <xdr:colOff>266700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3" r:id="rId225" name="Option Button 223">
              <controlPr defaultSize="0" autoFill="0" autoLine="0" autoPict="0">
                <anchor moveWithCells="1">
                  <from>
                    <xdr:col>15</xdr:col>
                    <xdr:colOff>38100</xdr:colOff>
                    <xdr:row>41</xdr:row>
                    <xdr:rowOff>45720</xdr:rowOff>
                  </from>
                  <to>
                    <xdr:col>15</xdr:col>
                    <xdr:colOff>259080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4" r:id="rId226" name="Group Box 224">
              <controlPr defaultSize="0" print="0" autoFill="0" autoPict="0">
                <anchor moveWithCells="1">
                  <from>
                    <xdr:col>6</xdr:col>
                    <xdr:colOff>68580</xdr:colOff>
                    <xdr:row>42</xdr:row>
                    <xdr:rowOff>30480</xdr:rowOff>
                  </from>
                  <to>
                    <xdr:col>16</xdr:col>
                    <xdr:colOff>76200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5" r:id="rId227" name="Option Button 225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60960</xdr:rowOff>
                  </from>
                  <to>
                    <xdr:col>7</xdr:col>
                    <xdr:colOff>297180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6" r:id="rId228" name="Option Button 226">
              <controlPr defaultSize="0" autoFill="0" autoLine="0" autoPict="0">
                <anchor moveWithCells="1">
                  <from>
                    <xdr:col>9</xdr:col>
                    <xdr:colOff>68580</xdr:colOff>
                    <xdr:row>42</xdr:row>
                    <xdr:rowOff>60960</xdr:rowOff>
                  </from>
                  <to>
                    <xdr:col>9</xdr:col>
                    <xdr:colOff>289560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7" r:id="rId229" name="Option Button 227">
              <controlPr defaultSize="0" autoFill="0" autoLine="0" autoPict="0">
                <anchor moveWithCells="1">
                  <from>
                    <xdr:col>11</xdr:col>
                    <xdr:colOff>60960</xdr:colOff>
                    <xdr:row>42</xdr:row>
                    <xdr:rowOff>60960</xdr:rowOff>
                  </from>
                  <to>
                    <xdr:col>11</xdr:col>
                    <xdr:colOff>281940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8" r:id="rId230" name="Option Button 228">
              <controlPr defaultSize="0" autoFill="0" autoLine="0" autoPict="0">
                <anchor moveWithCells="1">
                  <from>
                    <xdr:col>13</xdr:col>
                    <xdr:colOff>45720</xdr:colOff>
                    <xdr:row>42</xdr:row>
                    <xdr:rowOff>60960</xdr:rowOff>
                  </from>
                  <to>
                    <xdr:col>13</xdr:col>
                    <xdr:colOff>266700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9" r:id="rId231" name="Option Button 229">
              <controlPr defaultSize="0" autoFill="0" autoLine="0" autoPict="0">
                <anchor moveWithCells="1">
                  <from>
                    <xdr:col>15</xdr:col>
                    <xdr:colOff>38100</xdr:colOff>
                    <xdr:row>42</xdr:row>
                    <xdr:rowOff>60960</xdr:rowOff>
                  </from>
                  <to>
                    <xdr:col>15</xdr:col>
                    <xdr:colOff>259080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0" r:id="rId232" name="Group Box 230">
              <controlPr defaultSize="0" print="0" autoFill="0" autoPict="0">
                <anchor moveWithCells="1">
                  <from>
                    <xdr:col>6</xdr:col>
                    <xdr:colOff>68580</xdr:colOff>
                    <xdr:row>44</xdr:row>
                    <xdr:rowOff>30480</xdr:rowOff>
                  </from>
                  <to>
                    <xdr:col>16</xdr:col>
                    <xdr:colOff>76200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1" r:id="rId233" name="Option Button 231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60960</xdr:rowOff>
                  </from>
                  <to>
                    <xdr:col>7</xdr:col>
                    <xdr:colOff>297180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2" r:id="rId234" name="Option Button 232">
              <controlPr defaultSize="0" autoFill="0" autoLine="0" autoPict="0">
                <anchor moveWithCells="1">
                  <from>
                    <xdr:col>9</xdr:col>
                    <xdr:colOff>68580</xdr:colOff>
                    <xdr:row>44</xdr:row>
                    <xdr:rowOff>60960</xdr:rowOff>
                  </from>
                  <to>
                    <xdr:col>9</xdr:col>
                    <xdr:colOff>289560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3" r:id="rId235" name="Option Button 233">
              <controlPr defaultSize="0" autoFill="0" autoLine="0" autoPict="0">
                <anchor moveWithCells="1">
                  <from>
                    <xdr:col>11</xdr:col>
                    <xdr:colOff>60960</xdr:colOff>
                    <xdr:row>44</xdr:row>
                    <xdr:rowOff>60960</xdr:rowOff>
                  </from>
                  <to>
                    <xdr:col>11</xdr:col>
                    <xdr:colOff>281940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4" r:id="rId236" name="Option Button 234">
              <controlPr defaultSize="0" autoFill="0" autoLine="0" autoPict="0">
                <anchor moveWithCells="1">
                  <from>
                    <xdr:col>13</xdr:col>
                    <xdr:colOff>45720</xdr:colOff>
                    <xdr:row>44</xdr:row>
                    <xdr:rowOff>60960</xdr:rowOff>
                  </from>
                  <to>
                    <xdr:col>13</xdr:col>
                    <xdr:colOff>266700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5" r:id="rId237" name="Option Button 235">
              <controlPr defaultSize="0" autoFill="0" autoLine="0" autoPict="0">
                <anchor moveWithCells="1">
                  <from>
                    <xdr:col>15</xdr:col>
                    <xdr:colOff>38100</xdr:colOff>
                    <xdr:row>44</xdr:row>
                    <xdr:rowOff>60960</xdr:rowOff>
                  </from>
                  <to>
                    <xdr:col>15</xdr:col>
                    <xdr:colOff>259080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6" r:id="rId238" name="Group Box 236">
              <controlPr defaultSize="0" print="0" autoFill="0" autoPict="0">
                <anchor moveWithCells="1">
                  <from>
                    <xdr:col>6</xdr:col>
                    <xdr:colOff>68580</xdr:colOff>
                    <xdr:row>45</xdr:row>
                    <xdr:rowOff>38100</xdr:rowOff>
                  </from>
                  <to>
                    <xdr:col>16</xdr:col>
                    <xdr:colOff>76200</xdr:colOff>
                    <xdr:row>45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7" r:id="rId239" name="Option Button 237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68580</xdr:rowOff>
                  </from>
                  <to>
                    <xdr:col>7</xdr:col>
                    <xdr:colOff>297180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8" r:id="rId240" name="Option Button 238">
              <controlPr defaultSize="0" autoFill="0" autoLine="0" autoPict="0">
                <anchor moveWithCells="1">
                  <from>
                    <xdr:col>9</xdr:col>
                    <xdr:colOff>68580</xdr:colOff>
                    <xdr:row>45</xdr:row>
                    <xdr:rowOff>68580</xdr:rowOff>
                  </from>
                  <to>
                    <xdr:col>9</xdr:col>
                    <xdr:colOff>289560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9" r:id="rId241" name="Option Button 239">
              <controlPr defaultSize="0" autoFill="0" autoLine="0" autoPict="0">
                <anchor moveWithCells="1">
                  <from>
                    <xdr:col>11</xdr:col>
                    <xdr:colOff>60960</xdr:colOff>
                    <xdr:row>45</xdr:row>
                    <xdr:rowOff>68580</xdr:rowOff>
                  </from>
                  <to>
                    <xdr:col>11</xdr:col>
                    <xdr:colOff>281940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0" r:id="rId242" name="Option Button 240">
              <controlPr defaultSize="0" autoFill="0" autoLine="0" autoPict="0">
                <anchor moveWithCells="1">
                  <from>
                    <xdr:col>13</xdr:col>
                    <xdr:colOff>45720</xdr:colOff>
                    <xdr:row>45</xdr:row>
                    <xdr:rowOff>68580</xdr:rowOff>
                  </from>
                  <to>
                    <xdr:col>13</xdr:col>
                    <xdr:colOff>266700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1" r:id="rId243" name="Option Button 241">
              <controlPr defaultSize="0" autoFill="0" autoLine="0" autoPict="0">
                <anchor moveWithCells="1">
                  <from>
                    <xdr:col>15</xdr:col>
                    <xdr:colOff>38100</xdr:colOff>
                    <xdr:row>45</xdr:row>
                    <xdr:rowOff>68580</xdr:rowOff>
                  </from>
                  <to>
                    <xdr:col>15</xdr:col>
                    <xdr:colOff>259080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2" r:id="rId244" name="Group Box 242">
              <controlPr defaultSize="0" print="0" autoFill="0" autoPict="0">
                <anchor moveWithCells="1">
                  <from>
                    <xdr:col>6</xdr:col>
                    <xdr:colOff>68580</xdr:colOff>
                    <xdr:row>48</xdr:row>
                    <xdr:rowOff>7620</xdr:rowOff>
                  </from>
                  <to>
                    <xdr:col>16</xdr:col>
                    <xdr:colOff>76200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3" r:id="rId245" name="Option Button 243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45720</xdr:rowOff>
                  </from>
                  <to>
                    <xdr:col>7</xdr:col>
                    <xdr:colOff>297180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4" r:id="rId246" name="Option Button 244">
              <controlPr defaultSize="0" autoFill="0" autoLine="0" autoPict="0">
                <anchor moveWithCells="1">
                  <from>
                    <xdr:col>9</xdr:col>
                    <xdr:colOff>68580</xdr:colOff>
                    <xdr:row>48</xdr:row>
                    <xdr:rowOff>45720</xdr:rowOff>
                  </from>
                  <to>
                    <xdr:col>9</xdr:col>
                    <xdr:colOff>289560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5" r:id="rId247" name="Option Button 245">
              <controlPr defaultSize="0" autoFill="0" autoLine="0" autoPict="0">
                <anchor moveWithCells="1">
                  <from>
                    <xdr:col>11</xdr:col>
                    <xdr:colOff>60960</xdr:colOff>
                    <xdr:row>48</xdr:row>
                    <xdr:rowOff>45720</xdr:rowOff>
                  </from>
                  <to>
                    <xdr:col>11</xdr:col>
                    <xdr:colOff>281940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6" r:id="rId248" name="Option Button 246">
              <controlPr defaultSize="0" autoFill="0" autoLine="0" autoPict="0">
                <anchor moveWithCells="1">
                  <from>
                    <xdr:col>13</xdr:col>
                    <xdr:colOff>53340</xdr:colOff>
                    <xdr:row>48</xdr:row>
                    <xdr:rowOff>45720</xdr:rowOff>
                  </from>
                  <to>
                    <xdr:col>13</xdr:col>
                    <xdr:colOff>266700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7" r:id="rId249" name="Option Button 247">
              <controlPr defaultSize="0" autoFill="0" autoLine="0" autoPict="0">
                <anchor moveWithCells="1">
                  <from>
                    <xdr:col>15</xdr:col>
                    <xdr:colOff>38100</xdr:colOff>
                    <xdr:row>48</xdr:row>
                    <xdr:rowOff>45720</xdr:rowOff>
                  </from>
                  <to>
                    <xdr:col>15</xdr:col>
                    <xdr:colOff>259080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8" r:id="rId250" name="Group Box 248">
              <controlPr defaultSize="0" print="0" autoFill="0" autoPict="0">
                <anchor moveWithCells="1">
                  <from>
                    <xdr:col>6</xdr:col>
                    <xdr:colOff>68580</xdr:colOff>
                    <xdr:row>51</xdr:row>
                    <xdr:rowOff>0</xdr:rowOff>
                  </from>
                  <to>
                    <xdr:col>16</xdr:col>
                    <xdr:colOff>76200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9" r:id="rId251" name="Option Button 249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30480</xdr:rowOff>
                  </from>
                  <to>
                    <xdr:col>7</xdr:col>
                    <xdr:colOff>297180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0" r:id="rId252" name="Option Button 250">
              <controlPr defaultSize="0" autoFill="0" autoLine="0" autoPict="0">
                <anchor moveWithCells="1">
                  <from>
                    <xdr:col>9</xdr:col>
                    <xdr:colOff>68580</xdr:colOff>
                    <xdr:row>51</xdr:row>
                    <xdr:rowOff>30480</xdr:rowOff>
                  </from>
                  <to>
                    <xdr:col>9</xdr:col>
                    <xdr:colOff>289560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1" r:id="rId253" name="Option Button 251">
              <controlPr defaultSize="0" autoFill="0" autoLine="0" autoPict="0">
                <anchor moveWithCells="1">
                  <from>
                    <xdr:col>11</xdr:col>
                    <xdr:colOff>60960</xdr:colOff>
                    <xdr:row>51</xdr:row>
                    <xdr:rowOff>30480</xdr:rowOff>
                  </from>
                  <to>
                    <xdr:col>11</xdr:col>
                    <xdr:colOff>281940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2" r:id="rId254" name="Option Button 252">
              <controlPr defaultSize="0" autoFill="0" autoLine="0" autoPict="0">
                <anchor moveWithCells="1">
                  <from>
                    <xdr:col>13</xdr:col>
                    <xdr:colOff>53340</xdr:colOff>
                    <xdr:row>51</xdr:row>
                    <xdr:rowOff>30480</xdr:rowOff>
                  </from>
                  <to>
                    <xdr:col>13</xdr:col>
                    <xdr:colOff>266700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3" r:id="rId255" name="Option Button 253">
              <controlPr defaultSize="0" autoFill="0" autoLine="0" autoPict="0">
                <anchor moveWithCells="1">
                  <from>
                    <xdr:col>15</xdr:col>
                    <xdr:colOff>38100</xdr:colOff>
                    <xdr:row>51</xdr:row>
                    <xdr:rowOff>30480</xdr:rowOff>
                  </from>
                  <to>
                    <xdr:col>15</xdr:col>
                    <xdr:colOff>259080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4" r:id="rId256" name="Group Box 254">
              <controlPr defaultSize="0" print="0" autoFill="0" autoPict="0">
                <anchor moveWithCells="1">
                  <from>
                    <xdr:col>6</xdr:col>
                    <xdr:colOff>68580</xdr:colOff>
                    <xdr:row>52</xdr:row>
                    <xdr:rowOff>7620</xdr:rowOff>
                  </from>
                  <to>
                    <xdr:col>16</xdr:col>
                    <xdr:colOff>76200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5" r:id="rId257" name="Option Button 255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45720</xdr:rowOff>
                  </from>
                  <to>
                    <xdr:col>7</xdr:col>
                    <xdr:colOff>297180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6" r:id="rId258" name="Option Button 256">
              <controlPr defaultSize="0" autoFill="0" autoLine="0" autoPict="0">
                <anchor moveWithCells="1">
                  <from>
                    <xdr:col>9</xdr:col>
                    <xdr:colOff>68580</xdr:colOff>
                    <xdr:row>52</xdr:row>
                    <xdr:rowOff>45720</xdr:rowOff>
                  </from>
                  <to>
                    <xdr:col>9</xdr:col>
                    <xdr:colOff>289560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7" r:id="rId259" name="Option Button 257">
              <controlPr defaultSize="0" autoFill="0" autoLine="0" autoPict="0">
                <anchor moveWithCells="1">
                  <from>
                    <xdr:col>11</xdr:col>
                    <xdr:colOff>60960</xdr:colOff>
                    <xdr:row>52</xdr:row>
                    <xdr:rowOff>45720</xdr:rowOff>
                  </from>
                  <to>
                    <xdr:col>11</xdr:col>
                    <xdr:colOff>281940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8" r:id="rId260" name="Option Button 258">
              <controlPr defaultSize="0" autoFill="0" autoLine="0" autoPict="0">
                <anchor moveWithCells="1">
                  <from>
                    <xdr:col>13</xdr:col>
                    <xdr:colOff>53340</xdr:colOff>
                    <xdr:row>52</xdr:row>
                    <xdr:rowOff>45720</xdr:rowOff>
                  </from>
                  <to>
                    <xdr:col>13</xdr:col>
                    <xdr:colOff>266700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9" r:id="rId261" name="Option Button 259">
              <controlPr defaultSize="0" autoFill="0" autoLine="0" autoPict="0">
                <anchor moveWithCells="1">
                  <from>
                    <xdr:col>15</xdr:col>
                    <xdr:colOff>38100</xdr:colOff>
                    <xdr:row>52</xdr:row>
                    <xdr:rowOff>45720</xdr:rowOff>
                  </from>
                  <to>
                    <xdr:col>15</xdr:col>
                    <xdr:colOff>259080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0" r:id="rId262" name="Group Box 260">
              <controlPr defaultSize="0" print="0" autoFill="0" autoPict="0">
                <anchor moveWithCells="1">
                  <from>
                    <xdr:col>6</xdr:col>
                    <xdr:colOff>68580</xdr:colOff>
                    <xdr:row>53</xdr:row>
                    <xdr:rowOff>0</xdr:rowOff>
                  </from>
                  <to>
                    <xdr:col>16</xdr:col>
                    <xdr:colOff>76200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1" r:id="rId263" name="Option Button 261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30480</xdr:rowOff>
                  </from>
                  <to>
                    <xdr:col>7</xdr:col>
                    <xdr:colOff>297180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2" r:id="rId264" name="Option Button 262">
              <controlPr defaultSize="0" autoFill="0" autoLine="0" autoPict="0">
                <anchor moveWithCells="1">
                  <from>
                    <xdr:col>9</xdr:col>
                    <xdr:colOff>68580</xdr:colOff>
                    <xdr:row>53</xdr:row>
                    <xdr:rowOff>30480</xdr:rowOff>
                  </from>
                  <to>
                    <xdr:col>9</xdr:col>
                    <xdr:colOff>289560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3" r:id="rId265" name="Option Button 263">
              <controlPr defaultSize="0" autoFill="0" autoLine="0" autoPict="0">
                <anchor moveWithCells="1">
                  <from>
                    <xdr:col>11</xdr:col>
                    <xdr:colOff>60960</xdr:colOff>
                    <xdr:row>53</xdr:row>
                    <xdr:rowOff>30480</xdr:rowOff>
                  </from>
                  <to>
                    <xdr:col>11</xdr:col>
                    <xdr:colOff>281940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4" r:id="rId266" name="Option Button 264">
              <controlPr defaultSize="0" autoFill="0" autoLine="0" autoPict="0">
                <anchor moveWithCells="1">
                  <from>
                    <xdr:col>13</xdr:col>
                    <xdr:colOff>53340</xdr:colOff>
                    <xdr:row>53</xdr:row>
                    <xdr:rowOff>30480</xdr:rowOff>
                  </from>
                  <to>
                    <xdr:col>13</xdr:col>
                    <xdr:colOff>266700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5" r:id="rId267" name="Option Button 265">
              <controlPr defaultSize="0" autoFill="0" autoLine="0" autoPict="0">
                <anchor moveWithCells="1">
                  <from>
                    <xdr:col>15</xdr:col>
                    <xdr:colOff>38100</xdr:colOff>
                    <xdr:row>53</xdr:row>
                    <xdr:rowOff>30480</xdr:rowOff>
                  </from>
                  <to>
                    <xdr:col>15</xdr:col>
                    <xdr:colOff>259080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6" r:id="rId268" name="Group Box 266">
              <controlPr defaultSize="0" print="0" autoFill="0" autoPict="0">
                <anchor moveWithCells="1">
                  <from>
                    <xdr:col>6</xdr:col>
                    <xdr:colOff>68580</xdr:colOff>
                    <xdr:row>57</xdr:row>
                    <xdr:rowOff>30480</xdr:rowOff>
                  </from>
                  <to>
                    <xdr:col>16</xdr:col>
                    <xdr:colOff>76200</xdr:colOff>
                    <xdr:row>57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7" r:id="rId269" name="Option Button 267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60960</xdr:rowOff>
                  </from>
                  <to>
                    <xdr:col>7</xdr:col>
                    <xdr:colOff>297180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8" r:id="rId270" name="Option Button 268">
              <controlPr defaultSize="0" autoFill="0" autoLine="0" autoPict="0">
                <anchor moveWithCells="1">
                  <from>
                    <xdr:col>9</xdr:col>
                    <xdr:colOff>68580</xdr:colOff>
                    <xdr:row>57</xdr:row>
                    <xdr:rowOff>60960</xdr:rowOff>
                  </from>
                  <to>
                    <xdr:col>9</xdr:col>
                    <xdr:colOff>289560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9" r:id="rId271" name="Option Button 269">
              <controlPr defaultSize="0" autoFill="0" autoLine="0" autoPict="0">
                <anchor moveWithCells="1">
                  <from>
                    <xdr:col>11</xdr:col>
                    <xdr:colOff>60960</xdr:colOff>
                    <xdr:row>57</xdr:row>
                    <xdr:rowOff>60960</xdr:rowOff>
                  </from>
                  <to>
                    <xdr:col>11</xdr:col>
                    <xdr:colOff>281940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0" r:id="rId272" name="Option Button 270">
              <controlPr defaultSize="0" autoFill="0" autoLine="0" autoPict="0">
                <anchor moveWithCells="1">
                  <from>
                    <xdr:col>13</xdr:col>
                    <xdr:colOff>45720</xdr:colOff>
                    <xdr:row>57</xdr:row>
                    <xdr:rowOff>60960</xdr:rowOff>
                  </from>
                  <to>
                    <xdr:col>13</xdr:col>
                    <xdr:colOff>266700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1" r:id="rId273" name="Option Button 271">
              <controlPr defaultSize="0" autoFill="0" autoLine="0" autoPict="0">
                <anchor moveWithCells="1">
                  <from>
                    <xdr:col>15</xdr:col>
                    <xdr:colOff>38100</xdr:colOff>
                    <xdr:row>57</xdr:row>
                    <xdr:rowOff>60960</xdr:rowOff>
                  </from>
                  <to>
                    <xdr:col>15</xdr:col>
                    <xdr:colOff>259080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2" r:id="rId274" name="Group Box 272">
              <controlPr defaultSize="0" print="0" autoFill="0" autoPict="0">
                <anchor moveWithCells="1">
                  <from>
                    <xdr:col>6</xdr:col>
                    <xdr:colOff>68580</xdr:colOff>
                    <xdr:row>58</xdr:row>
                    <xdr:rowOff>7620</xdr:rowOff>
                  </from>
                  <to>
                    <xdr:col>16</xdr:col>
                    <xdr:colOff>76200</xdr:colOff>
                    <xdr:row>58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3" r:id="rId275" name="Option Button 273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38100</xdr:rowOff>
                  </from>
                  <to>
                    <xdr:col>7</xdr:col>
                    <xdr:colOff>297180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4" r:id="rId276" name="Option Button 274">
              <controlPr defaultSize="0" autoFill="0" autoLine="0" autoPict="0">
                <anchor moveWithCells="1">
                  <from>
                    <xdr:col>9</xdr:col>
                    <xdr:colOff>68580</xdr:colOff>
                    <xdr:row>58</xdr:row>
                    <xdr:rowOff>38100</xdr:rowOff>
                  </from>
                  <to>
                    <xdr:col>9</xdr:col>
                    <xdr:colOff>289560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5" r:id="rId277" name="Option Button 275">
              <controlPr defaultSize="0" autoFill="0" autoLine="0" autoPict="0">
                <anchor moveWithCells="1">
                  <from>
                    <xdr:col>11</xdr:col>
                    <xdr:colOff>60960</xdr:colOff>
                    <xdr:row>58</xdr:row>
                    <xdr:rowOff>38100</xdr:rowOff>
                  </from>
                  <to>
                    <xdr:col>11</xdr:col>
                    <xdr:colOff>281940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6" r:id="rId278" name="Option Button 276">
              <controlPr defaultSize="0" autoFill="0" autoLine="0" autoPict="0">
                <anchor moveWithCells="1">
                  <from>
                    <xdr:col>13</xdr:col>
                    <xdr:colOff>45720</xdr:colOff>
                    <xdr:row>58</xdr:row>
                    <xdr:rowOff>38100</xdr:rowOff>
                  </from>
                  <to>
                    <xdr:col>13</xdr:col>
                    <xdr:colOff>266700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7" r:id="rId279" name="Option Button 277">
              <controlPr defaultSize="0" autoFill="0" autoLine="0" autoPict="0">
                <anchor moveWithCells="1">
                  <from>
                    <xdr:col>15</xdr:col>
                    <xdr:colOff>38100</xdr:colOff>
                    <xdr:row>58</xdr:row>
                    <xdr:rowOff>38100</xdr:rowOff>
                  </from>
                  <to>
                    <xdr:col>15</xdr:col>
                    <xdr:colOff>259080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8" r:id="rId280" name="Group Box 278">
              <controlPr defaultSize="0" print="0" autoFill="0" autoPict="0">
                <anchor moveWithCells="1">
                  <from>
                    <xdr:col>6</xdr:col>
                    <xdr:colOff>68580</xdr:colOff>
                    <xdr:row>59</xdr:row>
                    <xdr:rowOff>30480</xdr:rowOff>
                  </from>
                  <to>
                    <xdr:col>16</xdr:col>
                    <xdr:colOff>76200</xdr:colOff>
                    <xdr:row>59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9" r:id="rId281" name="Option Button 279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60960</xdr:rowOff>
                  </from>
                  <to>
                    <xdr:col>7</xdr:col>
                    <xdr:colOff>297180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0" r:id="rId282" name="Option Button 280">
              <controlPr defaultSize="0" autoFill="0" autoLine="0" autoPict="0">
                <anchor moveWithCells="1">
                  <from>
                    <xdr:col>9</xdr:col>
                    <xdr:colOff>68580</xdr:colOff>
                    <xdr:row>59</xdr:row>
                    <xdr:rowOff>60960</xdr:rowOff>
                  </from>
                  <to>
                    <xdr:col>9</xdr:col>
                    <xdr:colOff>289560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1" r:id="rId283" name="Option Button 281">
              <controlPr defaultSize="0" autoFill="0" autoLine="0" autoPict="0">
                <anchor moveWithCells="1">
                  <from>
                    <xdr:col>11</xdr:col>
                    <xdr:colOff>60960</xdr:colOff>
                    <xdr:row>59</xdr:row>
                    <xdr:rowOff>60960</xdr:rowOff>
                  </from>
                  <to>
                    <xdr:col>11</xdr:col>
                    <xdr:colOff>281940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2" r:id="rId284" name="Option Button 282">
              <controlPr defaultSize="0" autoFill="0" autoLine="0" autoPict="0">
                <anchor moveWithCells="1">
                  <from>
                    <xdr:col>13</xdr:col>
                    <xdr:colOff>45720</xdr:colOff>
                    <xdr:row>59</xdr:row>
                    <xdr:rowOff>60960</xdr:rowOff>
                  </from>
                  <to>
                    <xdr:col>13</xdr:col>
                    <xdr:colOff>266700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3" r:id="rId285" name="Option Button 283">
              <controlPr defaultSize="0" autoFill="0" autoLine="0" autoPict="0">
                <anchor moveWithCells="1">
                  <from>
                    <xdr:col>15</xdr:col>
                    <xdr:colOff>38100</xdr:colOff>
                    <xdr:row>59</xdr:row>
                    <xdr:rowOff>60960</xdr:rowOff>
                  </from>
                  <to>
                    <xdr:col>15</xdr:col>
                    <xdr:colOff>259080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4" r:id="rId286" name="Group Box 284">
              <controlPr defaultSize="0" print="0" autoFill="0" autoPict="0">
                <anchor moveWithCells="1">
                  <from>
                    <xdr:col>6</xdr:col>
                    <xdr:colOff>68580</xdr:colOff>
                    <xdr:row>60</xdr:row>
                    <xdr:rowOff>30480</xdr:rowOff>
                  </from>
                  <to>
                    <xdr:col>16</xdr:col>
                    <xdr:colOff>76200</xdr:colOff>
                    <xdr:row>60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5" r:id="rId287" name="Option Button 285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60960</xdr:rowOff>
                  </from>
                  <to>
                    <xdr:col>7</xdr:col>
                    <xdr:colOff>297180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6" r:id="rId288" name="Option Button 286">
              <controlPr defaultSize="0" autoFill="0" autoLine="0" autoPict="0">
                <anchor moveWithCells="1">
                  <from>
                    <xdr:col>9</xdr:col>
                    <xdr:colOff>68580</xdr:colOff>
                    <xdr:row>60</xdr:row>
                    <xdr:rowOff>60960</xdr:rowOff>
                  </from>
                  <to>
                    <xdr:col>9</xdr:col>
                    <xdr:colOff>289560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7" r:id="rId289" name="Option Button 287">
              <controlPr defaultSize="0" autoFill="0" autoLine="0" autoPict="0">
                <anchor moveWithCells="1">
                  <from>
                    <xdr:col>11</xdr:col>
                    <xdr:colOff>60960</xdr:colOff>
                    <xdr:row>60</xdr:row>
                    <xdr:rowOff>60960</xdr:rowOff>
                  </from>
                  <to>
                    <xdr:col>11</xdr:col>
                    <xdr:colOff>281940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8" r:id="rId290" name="Option Button 288">
              <controlPr defaultSize="0" autoFill="0" autoLine="0" autoPict="0">
                <anchor moveWithCells="1">
                  <from>
                    <xdr:col>13</xdr:col>
                    <xdr:colOff>45720</xdr:colOff>
                    <xdr:row>60</xdr:row>
                    <xdr:rowOff>60960</xdr:rowOff>
                  </from>
                  <to>
                    <xdr:col>13</xdr:col>
                    <xdr:colOff>266700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9" r:id="rId291" name="Option Button 289">
              <controlPr defaultSize="0" autoFill="0" autoLine="0" autoPict="0">
                <anchor moveWithCells="1">
                  <from>
                    <xdr:col>15</xdr:col>
                    <xdr:colOff>38100</xdr:colOff>
                    <xdr:row>60</xdr:row>
                    <xdr:rowOff>60960</xdr:rowOff>
                  </from>
                  <to>
                    <xdr:col>15</xdr:col>
                    <xdr:colOff>259080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0" r:id="rId292" name="Group Box 290">
              <controlPr defaultSize="0" print="0" autoFill="0" autoPict="0">
                <anchor moveWithCells="1">
                  <from>
                    <xdr:col>6</xdr:col>
                    <xdr:colOff>68580</xdr:colOff>
                    <xdr:row>63</xdr:row>
                    <xdr:rowOff>7620</xdr:rowOff>
                  </from>
                  <to>
                    <xdr:col>16</xdr:col>
                    <xdr:colOff>76200</xdr:colOff>
                    <xdr:row>63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1" r:id="rId293" name="Option Button 291">
              <controlPr defaultSize="0" autoFill="0" autoLine="0" autoPict="0">
                <anchor moveWithCells="1">
                  <from>
                    <xdr:col>7</xdr:col>
                    <xdr:colOff>76200</xdr:colOff>
                    <xdr:row>63</xdr:row>
                    <xdr:rowOff>45720</xdr:rowOff>
                  </from>
                  <to>
                    <xdr:col>7</xdr:col>
                    <xdr:colOff>297180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2" r:id="rId294" name="Option Button 292">
              <controlPr defaultSize="0" autoFill="0" autoLine="0" autoPict="0">
                <anchor moveWithCells="1">
                  <from>
                    <xdr:col>9</xdr:col>
                    <xdr:colOff>68580</xdr:colOff>
                    <xdr:row>63</xdr:row>
                    <xdr:rowOff>45720</xdr:rowOff>
                  </from>
                  <to>
                    <xdr:col>9</xdr:col>
                    <xdr:colOff>289560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3" r:id="rId295" name="Option Button 293">
              <controlPr defaultSize="0" autoFill="0" autoLine="0" autoPict="0">
                <anchor moveWithCells="1">
                  <from>
                    <xdr:col>11</xdr:col>
                    <xdr:colOff>60960</xdr:colOff>
                    <xdr:row>63</xdr:row>
                    <xdr:rowOff>45720</xdr:rowOff>
                  </from>
                  <to>
                    <xdr:col>11</xdr:col>
                    <xdr:colOff>281940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4" r:id="rId296" name="Option Button 294">
              <controlPr defaultSize="0" autoFill="0" autoLine="0" autoPict="0">
                <anchor moveWithCells="1">
                  <from>
                    <xdr:col>13</xdr:col>
                    <xdr:colOff>53340</xdr:colOff>
                    <xdr:row>63</xdr:row>
                    <xdr:rowOff>45720</xdr:rowOff>
                  </from>
                  <to>
                    <xdr:col>13</xdr:col>
                    <xdr:colOff>266700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5" r:id="rId297" name="Option Button 295">
              <controlPr defaultSize="0" autoFill="0" autoLine="0" autoPict="0">
                <anchor moveWithCells="1">
                  <from>
                    <xdr:col>15</xdr:col>
                    <xdr:colOff>38100</xdr:colOff>
                    <xdr:row>63</xdr:row>
                    <xdr:rowOff>45720</xdr:rowOff>
                  </from>
                  <to>
                    <xdr:col>15</xdr:col>
                    <xdr:colOff>259080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6" r:id="rId298" name="Group Box 296">
              <controlPr defaultSize="0" print="0" autoFill="0" autoPict="0">
                <anchor moveWithCells="1">
                  <from>
                    <xdr:col>6</xdr:col>
                    <xdr:colOff>68580</xdr:colOff>
                    <xdr:row>64</xdr:row>
                    <xdr:rowOff>22860</xdr:rowOff>
                  </from>
                  <to>
                    <xdr:col>16</xdr:col>
                    <xdr:colOff>76200</xdr:colOff>
                    <xdr:row>64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7" r:id="rId299" name="Option Button 297">
              <controlPr defaultSize="0" autoFill="0" autoLine="0" autoPict="0">
                <anchor moveWithCells="1">
                  <from>
                    <xdr:col>7</xdr:col>
                    <xdr:colOff>76200</xdr:colOff>
                    <xdr:row>64</xdr:row>
                    <xdr:rowOff>53340</xdr:rowOff>
                  </from>
                  <to>
                    <xdr:col>7</xdr:col>
                    <xdr:colOff>297180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8" r:id="rId300" name="Option Button 298">
              <controlPr defaultSize="0" autoFill="0" autoLine="0" autoPict="0">
                <anchor moveWithCells="1">
                  <from>
                    <xdr:col>9</xdr:col>
                    <xdr:colOff>68580</xdr:colOff>
                    <xdr:row>64</xdr:row>
                    <xdr:rowOff>53340</xdr:rowOff>
                  </from>
                  <to>
                    <xdr:col>9</xdr:col>
                    <xdr:colOff>289560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9" r:id="rId301" name="Option Button 299">
              <controlPr defaultSize="0" autoFill="0" autoLine="0" autoPict="0">
                <anchor moveWithCells="1">
                  <from>
                    <xdr:col>11</xdr:col>
                    <xdr:colOff>60960</xdr:colOff>
                    <xdr:row>64</xdr:row>
                    <xdr:rowOff>53340</xdr:rowOff>
                  </from>
                  <to>
                    <xdr:col>11</xdr:col>
                    <xdr:colOff>281940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0" r:id="rId302" name="Option Button 300">
              <controlPr defaultSize="0" autoFill="0" autoLine="0" autoPict="0">
                <anchor moveWithCells="1">
                  <from>
                    <xdr:col>13</xdr:col>
                    <xdr:colOff>53340</xdr:colOff>
                    <xdr:row>64</xdr:row>
                    <xdr:rowOff>53340</xdr:rowOff>
                  </from>
                  <to>
                    <xdr:col>13</xdr:col>
                    <xdr:colOff>266700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1" r:id="rId303" name="Option Button 301">
              <controlPr defaultSize="0" autoFill="0" autoLine="0" autoPict="0">
                <anchor moveWithCells="1">
                  <from>
                    <xdr:col>15</xdr:col>
                    <xdr:colOff>38100</xdr:colOff>
                    <xdr:row>64</xdr:row>
                    <xdr:rowOff>53340</xdr:rowOff>
                  </from>
                  <to>
                    <xdr:col>15</xdr:col>
                    <xdr:colOff>259080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2" r:id="rId304" name="Group Box 302">
              <controlPr defaultSize="0" print="0" autoFill="0" autoPict="0">
                <anchor moveWithCells="1">
                  <from>
                    <xdr:col>6</xdr:col>
                    <xdr:colOff>68580</xdr:colOff>
                    <xdr:row>65</xdr:row>
                    <xdr:rowOff>7620</xdr:rowOff>
                  </from>
                  <to>
                    <xdr:col>16</xdr:col>
                    <xdr:colOff>76200</xdr:colOff>
                    <xdr:row>65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3" r:id="rId305" name="Option Button 303">
              <controlPr defaultSize="0" autoFill="0" autoLine="0" autoPict="0">
                <anchor moveWithCells="1">
                  <from>
                    <xdr:col>7</xdr:col>
                    <xdr:colOff>76200</xdr:colOff>
                    <xdr:row>65</xdr:row>
                    <xdr:rowOff>45720</xdr:rowOff>
                  </from>
                  <to>
                    <xdr:col>7</xdr:col>
                    <xdr:colOff>297180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4" r:id="rId306" name="Option Button 304">
              <controlPr defaultSize="0" autoFill="0" autoLine="0" autoPict="0">
                <anchor moveWithCells="1">
                  <from>
                    <xdr:col>9</xdr:col>
                    <xdr:colOff>68580</xdr:colOff>
                    <xdr:row>65</xdr:row>
                    <xdr:rowOff>45720</xdr:rowOff>
                  </from>
                  <to>
                    <xdr:col>9</xdr:col>
                    <xdr:colOff>289560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5" r:id="rId307" name="Option Button 305">
              <controlPr defaultSize="0" autoFill="0" autoLine="0" autoPict="0">
                <anchor moveWithCells="1">
                  <from>
                    <xdr:col>11</xdr:col>
                    <xdr:colOff>60960</xdr:colOff>
                    <xdr:row>65</xdr:row>
                    <xdr:rowOff>45720</xdr:rowOff>
                  </from>
                  <to>
                    <xdr:col>11</xdr:col>
                    <xdr:colOff>281940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6" r:id="rId308" name="Option Button 306">
              <controlPr defaultSize="0" autoFill="0" autoLine="0" autoPict="0">
                <anchor moveWithCells="1">
                  <from>
                    <xdr:col>13</xdr:col>
                    <xdr:colOff>53340</xdr:colOff>
                    <xdr:row>65</xdr:row>
                    <xdr:rowOff>45720</xdr:rowOff>
                  </from>
                  <to>
                    <xdr:col>13</xdr:col>
                    <xdr:colOff>266700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7" r:id="rId309" name="Option Button 307">
              <controlPr defaultSize="0" autoFill="0" autoLine="0" autoPict="0">
                <anchor moveWithCells="1">
                  <from>
                    <xdr:col>15</xdr:col>
                    <xdr:colOff>38100</xdr:colOff>
                    <xdr:row>65</xdr:row>
                    <xdr:rowOff>45720</xdr:rowOff>
                  </from>
                  <to>
                    <xdr:col>15</xdr:col>
                    <xdr:colOff>259080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8" r:id="rId310" name="Group Box 308">
              <controlPr defaultSize="0" print="0" autoFill="0" autoPict="0">
                <anchor moveWithCells="1">
                  <from>
                    <xdr:col>6</xdr:col>
                    <xdr:colOff>68580</xdr:colOff>
                    <xdr:row>66</xdr:row>
                    <xdr:rowOff>7620</xdr:rowOff>
                  </from>
                  <to>
                    <xdr:col>16</xdr:col>
                    <xdr:colOff>76200</xdr:colOff>
                    <xdr:row>66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9" r:id="rId311" name="Option Button 309">
              <controlPr defaultSize="0" autoFill="0" autoLine="0" autoPict="0">
                <anchor moveWithCells="1">
                  <from>
                    <xdr:col>7</xdr:col>
                    <xdr:colOff>76200</xdr:colOff>
                    <xdr:row>66</xdr:row>
                    <xdr:rowOff>45720</xdr:rowOff>
                  </from>
                  <to>
                    <xdr:col>7</xdr:col>
                    <xdr:colOff>297180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0" r:id="rId312" name="Option Button 310">
              <controlPr defaultSize="0" autoFill="0" autoLine="0" autoPict="0">
                <anchor moveWithCells="1">
                  <from>
                    <xdr:col>9</xdr:col>
                    <xdr:colOff>68580</xdr:colOff>
                    <xdr:row>66</xdr:row>
                    <xdr:rowOff>45720</xdr:rowOff>
                  </from>
                  <to>
                    <xdr:col>9</xdr:col>
                    <xdr:colOff>289560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1" r:id="rId313" name="Option Button 311">
              <controlPr defaultSize="0" autoFill="0" autoLine="0" autoPict="0">
                <anchor moveWithCells="1">
                  <from>
                    <xdr:col>11</xdr:col>
                    <xdr:colOff>60960</xdr:colOff>
                    <xdr:row>66</xdr:row>
                    <xdr:rowOff>45720</xdr:rowOff>
                  </from>
                  <to>
                    <xdr:col>11</xdr:col>
                    <xdr:colOff>281940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2" r:id="rId314" name="Option Button 312">
              <controlPr defaultSize="0" autoFill="0" autoLine="0" autoPict="0">
                <anchor moveWithCells="1">
                  <from>
                    <xdr:col>13</xdr:col>
                    <xdr:colOff>53340</xdr:colOff>
                    <xdr:row>66</xdr:row>
                    <xdr:rowOff>45720</xdr:rowOff>
                  </from>
                  <to>
                    <xdr:col>13</xdr:col>
                    <xdr:colOff>266700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3" r:id="rId315" name="Option Button 313">
              <controlPr defaultSize="0" autoFill="0" autoLine="0" autoPict="0">
                <anchor moveWithCells="1">
                  <from>
                    <xdr:col>15</xdr:col>
                    <xdr:colOff>38100</xdr:colOff>
                    <xdr:row>66</xdr:row>
                    <xdr:rowOff>45720</xdr:rowOff>
                  </from>
                  <to>
                    <xdr:col>15</xdr:col>
                    <xdr:colOff>259080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4" r:id="rId316" name="Group Box 314">
              <controlPr defaultSize="0" print="0" autoFill="0" autoPict="0">
                <anchor moveWithCells="1">
                  <from>
                    <xdr:col>6</xdr:col>
                    <xdr:colOff>68580</xdr:colOff>
                    <xdr:row>67</xdr:row>
                    <xdr:rowOff>7620</xdr:rowOff>
                  </from>
                  <to>
                    <xdr:col>16</xdr:col>
                    <xdr:colOff>76200</xdr:colOff>
                    <xdr:row>67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5" r:id="rId317" name="Option Button 315">
              <controlPr defaultSize="0" autoFill="0" autoLine="0" autoPict="0">
                <anchor moveWithCells="1">
                  <from>
                    <xdr:col>7</xdr:col>
                    <xdr:colOff>76200</xdr:colOff>
                    <xdr:row>67</xdr:row>
                    <xdr:rowOff>45720</xdr:rowOff>
                  </from>
                  <to>
                    <xdr:col>7</xdr:col>
                    <xdr:colOff>297180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6" r:id="rId318" name="Option Button 316">
              <controlPr defaultSize="0" autoFill="0" autoLine="0" autoPict="0">
                <anchor moveWithCells="1">
                  <from>
                    <xdr:col>9</xdr:col>
                    <xdr:colOff>68580</xdr:colOff>
                    <xdr:row>67</xdr:row>
                    <xdr:rowOff>45720</xdr:rowOff>
                  </from>
                  <to>
                    <xdr:col>9</xdr:col>
                    <xdr:colOff>289560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7" r:id="rId319" name="Option Button 317">
              <controlPr defaultSize="0" autoFill="0" autoLine="0" autoPict="0">
                <anchor moveWithCells="1">
                  <from>
                    <xdr:col>11</xdr:col>
                    <xdr:colOff>60960</xdr:colOff>
                    <xdr:row>67</xdr:row>
                    <xdr:rowOff>45720</xdr:rowOff>
                  </from>
                  <to>
                    <xdr:col>11</xdr:col>
                    <xdr:colOff>281940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8" r:id="rId320" name="Option Button 318">
              <controlPr defaultSize="0" autoFill="0" autoLine="0" autoPict="0">
                <anchor moveWithCells="1">
                  <from>
                    <xdr:col>13</xdr:col>
                    <xdr:colOff>53340</xdr:colOff>
                    <xdr:row>67</xdr:row>
                    <xdr:rowOff>45720</xdr:rowOff>
                  </from>
                  <to>
                    <xdr:col>13</xdr:col>
                    <xdr:colOff>266700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9" r:id="rId321" name="Option Button 319">
              <controlPr defaultSize="0" autoFill="0" autoLine="0" autoPict="0">
                <anchor moveWithCells="1">
                  <from>
                    <xdr:col>15</xdr:col>
                    <xdr:colOff>38100</xdr:colOff>
                    <xdr:row>67</xdr:row>
                    <xdr:rowOff>45720</xdr:rowOff>
                  </from>
                  <to>
                    <xdr:col>15</xdr:col>
                    <xdr:colOff>259080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0" r:id="rId322" name="Group Box 320">
              <controlPr defaultSize="0" print="0" autoFill="0" autoPict="0">
                <anchor moveWithCells="1">
                  <from>
                    <xdr:col>6</xdr:col>
                    <xdr:colOff>68580</xdr:colOff>
                    <xdr:row>70</xdr:row>
                    <xdr:rowOff>30480</xdr:rowOff>
                  </from>
                  <to>
                    <xdr:col>16</xdr:col>
                    <xdr:colOff>76200</xdr:colOff>
                    <xdr:row>70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1" r:id="rId323" name="Option Button 321">
              <controlPr defaultSize="0" autoFill="0" autoLine="0" autoPict="0">
                <anchor moveWithCells="1">
                  <from>
                    <xdr:col>7</xdr:col>
                    <xdr:colOff>76200</xdr:colOff>
                    <xdr:row>70</xdr:row>
                    <xdr:rowOff>60960</xdr:rowOff>
                  </from>
                  <to>
                    <xdr:col>7</xdr:col>
                    <xdr:colOff>297180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2" r:id="rId324" name="Option Button 322">
              <controlPr defaultSize="0" autoFill="0" autoLine="0" autoPict="0">
                <anchor moveWithCells="1">
                  <from>
                    <xdr:col>9</xdr:col>
                    <xdr:colOff>68580</xdr:colOff>
                    <xdr:row>70</xdr:row>
                    <xdr:rowOff>60960</xdr:rowOff>
                  </from>
                  <to>
                    <xdr:col>9</xdr:col>
                    <xdr:colOff>289560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3" r:id="rId325" name="Option Button 323">
              <controlPr defaultSize="0" autoFill="0" autoLine="0" autoPict="0">
                <anchor moveWithCells="1">
                  <from>
                    <xdr:col>11</xdr:col>
                    <xdr:colOff>60960</xdr:colOff>
                    <xdr:row>70</xdr:row>
                    <xdr:rowOff>60960</xdr:rowOff>
                  </from>
                  <to>
                    <xdr:col>11</xdr:col>
                    <xdr:colOff>281940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4" r:id="rId326" name="Option Button 324">
              <controlPr defaultSize="0" autoFill="0" autoLine="0" autoPict="0">
                <anchor moveWithCells="1">
                  <from>
                    <xdr:col>13</xdr:col>
                    <xdr:colOff>45720</xdr:colOff>
                    <xdr:row>70</xdr:row>
                    <xdr:rowOff>60960</xdr:rowOff>
                  </from>
                  <to>
                    <xdr:col>13</xdr:col>
                    <xdr:colOff>266700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5" r:id="rId327" name="Option Button 325">
              <controlPr defaultSize="0" autoFill="0" autoLine="0" autoPict="0">
                <anchor moveWithCells="1">
                  <from>
                    <xdr:col>15</xdr:col>
                    <xdr:colOff>38100</xdr:colOff>
                    <xdr:row>70</xdr:row>
                    <xdr:rowOff>60960</xdr:rowOff>
                  </from>
                  <to>
                    <xdr:col>15</xdr:col>
                    <xdr:colOff>259080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6" r:id="rId328" name="Group Box 326">
              <controlPr defaultSize="0" print="0" autoFill="0" autoPict="0">
                <anchor moveWithCells="1">
                  <from>
                    <xdr:col>6</xdr:col>
                    <xdr:colOff>68580</xdr:colOff>
                    <xdr:row>71</xdr:row>
                    <xdr:rowOff>7620</xdr:rowOff>
                  </from>
                  <to>
                    <xdr:col>16</xdr:col>
                    <xdr:colOff>76200</xdr:colOff>
                    <xdr:row>71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7" r:id="rId329" name="Option Button 327">
              <controlPr defaultSize="0" autoFill="0" autoLine="0" autoPict="0">
                <anchor moveWithCells="1">
                  <from>
                    <xdr:col>7</xdr:col>
                    <xdr:colOff>76200</xdr:colOff>
                    <xdr:row>71</xdr:row>
                    <xdr:rowOff>38100</xdr:rowOff>
                  </from>
                  <to>
                    <xdr:col>7</xdr:col>
                    <xdr:colOff>297180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8" r:id="rId330" name="Option Button 328">
              <controlPr defaultSize="0" autoFill="0" autoLine="0" autoPict="0">
                <anchor moveWithCells="1">
                  <from>
                    <xdr:col>9</xdr:col>
                    <xdr:colOff>68580</xdr:colOff>
                    <xdr:row>71</xdr:row>
                    <xdr:rowOff>38100</xdr:rowOff>
                  </from>
                  <to>
                    <xdr:col>9</xdr:col>
                    <xdr:colOff>289560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9" r:id="rId331" name="Option Button 329">
              <controlPr defaultSize="0" autoFill="0" autoLine="0" autoPict="0">
                <anchor moveWithCells="1">
                  <from>
                    <xdr:col>11</xdr:col>
                    <xdr:colOff>60960</xdr:colOff>
                    <xdr:row>71</xdr:row>
                    <xdr:rowOff>38100</xdr:rowOff>
                  </from>
                  <to>
                    <xdr:col>11</xdr:col>
                    <xdr:colOff>281940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0" r:id="rId332" name="Option Button 330">
              <controlPr defaultSize="0" autoFill="0" autoLine="0" autoPict="0">
                <anchor moveWithCells="1">
                  <from>
                    <xdr:col>13</xdr:col>
                    <xdr:colOff>45720</xdr:colOff>
                    <xdr:row>71</xdr:row>
                    <xdr:rowOff>38100</xdr:rowOff>
                  </from>
                  <to>
                    <xdr:col>13</xdr:col>
                    <xdr:colOff>266700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1" r:id="rId333" name="Option Button 331">
              <controlPr defaultSize="0" autoFill="0" autoLine="0" autoPict="0">
                <anchor moveWithCells="1">
                  <from>
                    <xdr:col>15</xdr:col>
                    <xdr:colOff>38100</xdr:colOff>
                    <xdr:row>71</xdr:row>
                    <xdr:rowOff>38100</xdr:rowOff>
                  </from>
                  <to>
                    <xdr:col>15</xdr:col>
                    <xdr:colOff>259080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2" r:id="rId334" name="Group Box 332">
              <controlPr defaultSize="0" print="0" autoFill="0" autoPict="0">
                <anchor moveWithCells="1">
                  <from>
                    <xdr:col>6</xdr:col>
                    <xdr:colOff>68580</xdr:colOff>
                    <xdr:row>72</xdr:row>
                    <xdr:rowOff>22860</xdr:rowOff>
                  </from>
                  <to>
                    <xdr:col>16</xdr:col>
                    <xdr:colOff>76200</xdr:colOff>
                    <xdr:row>72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3" r:id="rId335" name="Option Button 333">
              <controlPr defaultSize="0" autoFill="0" autoLine="0" autoPict="0">
                <anchor moveWithCells="1">
                  <from>
                    <xdr:col>7</xdr:col>
                    <xdr:colOff>76200</xdr:colOff>
                    <xdr:row>72</xdr:row>
                    <xdr:rowOff>45720</xdr:rowOff>
                  </from>
                  <to>
                    <xdr:col>7</xdr:col>
                    <xdr:colOff>297180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4" r:id="rId336" name="Option Button 334">
              <controlPr defaultSize="0" autoFill="0" autoLine="0" autoPict="0">
                <anchor moveWithCells="1">
                  <from>
                    <xdr:col>9</xdr:col>
                    <xdr:colOff>68580</xdr:colOff>
                    <xdr:row>72</xdr:row>
                    <xdr:rowOff>45720</xdr:rowOff>
                  </from>
                  <to>
                    <xdr:col>9</xdr:col>
                    <xdr:colOff>289560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5" r:id="rId337" name="Option Button 335">
              <controlPr defaultSize="0" autoFill="0" autoLine="0" autoPict="0">
                <anchor moveWithCells="1">
                  <from>
                    <xdr:col>11</xdr:col>
                    <xdr:colOff>60960</xdr:colOff>
                    <xdr:row>72</xdr:row>
                    <xdr:rowOff>45720</xdr:rowOff>
                  </from>
                  <to>
                    <xdr:col>11</xdr:col>
                    <xdr:colOff>281940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6" r:id="rId338" name="Option Button 336">
              <controlPr defaultSize="0" autoFill="0" autoLine="0" autoPict="0">
                <anchor moveWithCells="1">
                  <from>
                    <xdr:col>13</xdr:col>
                    <xdr:colOff>45720</xdr:colOff>
                    <xdr:row>72</xdr:row>
                    <xdr:rowOff>45720</xdr:rowOff>
                  </from>
                  <to>
                    <xdr:col>13</xdr:col>
                    <xdr:colOff>266700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7" r:id="rId339" name="Option Button 337">
              <controlPr defaultSize="0" autoFill="0" autoLine="0" autoPict="0">
                <anchor moveWithCells="1">
                  <from>
                    <xdr:col>15</xdr:col>
                    <xdr:colOff>38100</xdr:colOff>
                    <xdr:row>72</xdr:row>
                    <xdr:rowOff>45720</xdr:rowOff>
                  </from>
                  <to>
                    <xdr:col>15</xdr:col>
                    <xdr:colOff>259080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8" r:id="rId340" name="Group Box 338">
              <controlPr defaultSize="0" print="0" autoFill="0" autoPict="0">
                <anchor moveWithCells="1">
                  <from>
                    <xdr:col>6</xdr:col>
                    <xdr:colOff>68580</xdr:colOff>
                    <xdr:row>73</xdr:row>
                    <xdr:rowOff>22860</xdr:rowOff>
                  </from>
                  <to>
                    <xdr:col>16</xdr:col>
                    <xdr:colOff>76200</xdr:colOff>
                    <xdr:row>73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9" r:id="rId341" name="Option Button 339">
              <controlPr defaultSize="0" autoFill="0" autoLine="0" autoPict="0">
                <anchor moveWithCells="1">
                  <from>
                    <xdr:col>7</xdr:col>
                    <xdr:colOff>76200</xdr:colOff>
                    <xdr:row>73</xdr:row>
                    <xdr:rowOff>45720</xdr:rowOff>
                  </from>
                  <to>
                    <xdr:col>7</xdr:col>
                    <xdr:colOff>297180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0" r:id="rId342" name="Option Button 340">
              <controlPr defaultSize="0" autoFill="0" autoLine="0" autoPict="0">
                <anchor moveWithCells="1">
                  <from>
                    <xdr:col>9</xdr:col>
                    <xdr:colOff>68580</xdr:colOff>
                    <xdr:row>73</xdr:row>
                    <xdr:rowOff>45720</xdr:rowOff>
                  </from>
                  <to>
                    <xdr:col>9</xdr:col>
                    <xdr:colOff>289560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1" r:id="rId343" name="Option Button 341">
              <controlPr defaultSize="0" autoFill="0" autoLine="0" autoPict="0">
                <anchor moveWithCells="1">
                  <from>
                    <xdr:col>11</xdr:col>
                    <xdr:colOff>60960</xdr:colOff>
                    <xdr:row>73</xdr:row>
                    <xdr:rowOff>45720</xdr:rowOff>
                  </from>
                  <to>
                    <xdr:col>11</xdr:col>
                    <xdr:colOff>281940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2" r:id="rId344" name="Option Button 342">
              <controlPr defaultSize="0" autoFill="0" autoLine="0" autoPict="0">
                <anchor moveWithCells="1">
                  <from>
                    <xdr:col>13</xdr:col>
                    <xdr:colOff>45720</xdr:colOff>
                    <xdr:row>73</xdr:row>
                    <xdr:rowOff>45720</xdr:rowOff>
                  </from>
                  <to>
                    <xdr:col>13</xdr:col>
                    <xdr:colOff>266700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3" r:id="rId345" name="Option Button 343">
              <controlPr defaultSize="0" autoFill="0" autoLine="0" autoPict="0">
                <anchor moveWithCells="1">
                  <from>
                    <xdr:col>15</xdr:col>
                    <xdr:colOff>38100</xdr:colOff>
                    <xdr:row>73</xdr:row>
                    <xdr:rowOff>45720</xdr:rowOff>
                  </from>
                  <to>
                    <xdr:col>15</xdr:col>
                    <xdr:colOff>259080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4" r:id="rId346" name="Group Box 344">
              <controlPr defaultSize="0" print="0" autoFill="0" autoPict="0">
                <anchor moveWithCells="1">
                  <from>
                    <xdr:col>6</xdr:col>
                    <xdr:colOff>68580</xdr:colOff>
                    <xdr:row>74</xdr:row>
                    <xdr:rowOff>30480</xdr:rowOff>
                  </from>
                  <to>
                    <xdr:col>16</xdr:col>
                    <xdr:colOff>76200</xdr:colOff>
                    <xdr:row>74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5" r:id="rId347" name="Option Button 345">
              <controlPr defaultSize="0" autoFill="0" autoLine="0" autoPict="0">
                <anchor moveWithCells="1">
                  <from>
                    <xdr:col>7</xdr:col>
                    <xdr:colOff>76200</xdr:colOff>
                    <xdr:row>74</xdr:row>
                    <xdr:rowOff>60960</xdr:rowOff>
                  </from>
                  <to>
                    <xdr:col>7</xdr:col>
                    <xdr:colOff>297180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6" r:id="rId348" name="Option Button 346">
              <controlPr defaultSize="0" autoFill="0" autoLine="0" autoPict="0">
                <anchor moveWithCells="1">
                  <from>
                    <xdr:col>9</xdr:col>
                    <xdr:colOff>68580</xdr:colOff>
                    <xdr:row>74</xdr:row>
                    <xdr:rowOff>60960</xdr:rowOff>
                  </from>
                  <to>
                    <xdr:col>9</xdr:col>
                    <xdr:colOff>289560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7" r:id="rId349" name="Option Button 347">
              <controlPr defaultSize="0" autoFill="0" autoLine="0" autoPict="0">
                <anchor moveWithCells="1">
                  <from>
                    <xdr:col>11</xdr:col>
                    <xdr:colOff>60960</xdr:colOff>
                    <xdr:row>74</xdr:row>
                    <xdr:rowOff>60960</xdr:rowOff>
                  </from>
                  <to>
                    <xdr:col>11</xdr:col>
                    <xdr:colOff>281940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8" r:id="rId350" name="Option Button 348">
              <controlPr defaultSize="0" autoFill="0" autoLine="0" autoPict="0">
                <anchor moveWithCells="1">
                  <from>
                    <xdr:col>13</xdr:col>
                    <xdr:colOff>45720</xdr:colOff>
                    <xdr:row>74</xdr:row>
                    <xdr:rowOff>60960</xdr:rowOff>
                  </from>
                  <to>
                    <xdr:col>13</xdr:col>
                    <xdr:colOff>266700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9" r:id="rId351" name="Option Button 349">
              <controlPr defaultSize="0" autoFill="0" autoLine="0" autoPict="0">
                <anchor moveWithCells="1">
                  <from>
                    <xdr:col>15</xdr:col>
                    <xdr:colOff>38100</xdr:colOff>
                    <xdr:row>74</xdr:row>
                    <xdr:rowOff>60960</xdr:rowOff>
                  </from>
                  <to>
                    <xdr:col>15</xdr:col>
                    <xdr:colOff>259080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0" r:id="rId352" name="Group Box 350">
              <controlPr defaultSize="0" print="0" autoFill="0" autoPict="0">
                <anchor moveWithCells="1">
                  <from>
                    <xdr:col>6</xdr:col>
                    <xdr:colOff>68580</xdr:colOff>
                    <xdr:row>75</xdr:row>
                    <xdr:rowOff>22860</xdr:rowOff>
                  </from>
                  <to>
                    <xdr:col>16</xdr:col>
                    <xdr:colOff>76200</xdr:colOff>
                    <xdr:row>75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1" r:id="rId353" name="Option Button 351">
              <controlPr defaultSize="0" autoFill="0" autoLine="0" autoPict="0">
                <anchor moveWithCells="1">
                  <from>
                    <xdr:col>7</xdr:col>
                    <xdr:colOff>76200</xdr:colOff>
                    <xdr:row>75</xdr:row>
                    <xdr:rowOff>45720</xdr:rowOff>
                  </from>
                  <to>
                    <xdr:col>7</xdr:col>
                    <xdr:colOff>297180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2" r:id="rId354" name="Option Button 352">
              <controlPr defaultSize="0" autoFill="0" autoLine="0" autoPict="0">
                <anchor moveWithCells="1">
                  <from>
                    <xdr:col>9</xdr:col>
                    <xdr:colOff>68580</xdr:colOff>
                    <xdr:row>75</xdr:row>
                    <xdr:rowOff>45720</xdr:rowOff>
                  </from>
                  <to>
                    <xdr:col>9</xdr:col>
                    <xdr:colOff>289560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3" r:id="rId355" name="Option Button 353">
              <controlPr defaultSize="0" autoFill="0" autoLine="0" autoPict="0">
                <anchor moveWithCells="1">
                  <from>
                    <xdr:col>11</xdr:col>
                    <xdr:colOff>60960</xdr:colOff>
                    <xdr:row>75</xdr:row>
                    <xdr:rowOff>45720</xdr:rowOff>
                  </from>
                  <to>
                    <xdr:col>11</xdr:col>
                    <xdr:colOff>281940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4" r:id="rId356" name="Option Button 354">
              <controlPr defaultSize="0" autoFill="0" autoLine="0" autoPict="0">
                <anchor moveWithCells="1">
                  <from>
                    <xdr:col>13</xdr:col>
                    <xdr:colOff>45720</xdr:colOff>
                    <xdr:row>75</xdr:row>
                    <xdr:rowOff>45720</xdr:rowOff>
                  </from>
                  <to>
                    <xdr:col>13</xdr:col>
                    <xdr:colOff>266700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5" r:id="rId357" name="Option Button 355">
              <controlPr defaultSize="0" autoFill="0" autoLine="0" autoPict="0">
                <anchor moveWithCells="1">
                  <from>
                    <xdr:col>15</xdr:col>
                    <xdr:colOff>38100</xdr:colOff>
                    <xdr:row>75</xdr:row>
                    <xdr:rowOff>45720</xdr:rowOff>
                  </from>
                  <to>
                    <xdr:col>15</xdr:col>
                    <xdr:colOff>259080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7" r:id="rId358" name="Drop Down 357">
              <controlPr defaultSize="0" print="0" autoLine="0" autoPict="0">
                <anchor moveWithCells="1">
                  <from>
                    <xdr:col>20</xdr:col>
                    <xdr:colOff>1813560</xdr:colOff>
                    <xdr:row>1</xdr:row>
                    <xdr:rowOff>45720</xdr:rowOff>
                  </from>
                  <to>
                    <xdr:col>20</xdr:col>
                    <xdr:colOff>2667000</xdr:colOff>
                    <xdr:row>1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66BC99D0-D33E-4855-A3F0-A5BCF2336D6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9" id="{9C459610-9636-4843-8368-D18CAC78DF2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  <x14:conditionalFormatting xmlns:xm="http://schemas.microsoft.com/office/excel/2006/main">
          <x14:cfRule type="iconSet" priority="13" id="{A4826D7E-EF9B-4097-8FEC-B83948EA707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W79:X81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Tabelle16">
    <tabColor theme="4" tint="0.39997558519241921"/>
    <pageSetUpPr fitToPage="1"/>
  </sheetPr>
  <dimension ref="A1:D28"/>
  <sheetViews>
    <sheetView showGridLines="0" zoomScaleNormal="100" workbookViewId="0">
      <pane ySplit="1" topLeftCell="A2" activePane="bottomLeft" state="frozen"/>
      <selection activeCell="T12" sqref="T12"/>
      <selection pane="bottomLeft" activeCell="B5" sqref="B5"/>
    </sheetView>
  </sheetViews>
  <sheetFormatPr baseColWidth="10" defaultColWidth="11.44140625" defaultRowHeight="14.4" x14ac:dyDescent="0.3"/>
  <cols>
    <col min="1" max="1" width="7" style="421" customWidth="1"/>
    <col min="2" max="2" width="94.109375" style="421" customWidth="1"/>
    <col min="3" max="3" width="3.44140625" style="421" customWidth="1"/>
    <col min="4" max="4" width="87.6640625" style="421" customWidth="1"/>
    <col min="5" max="11" width="3.109375" style="421" customWidth="1"/>
    <col min="12" max="16384" width="11.44140625" style="421"/>
  </cols>
  <sheetData>
    <row r="1" spans="1:4" s="433" customFormat="1" ht="42" customHeight="1" x14ac:dyDescent="0.3">
      <c r="A1" s="429"/>
      <c r="B1" s="430" t="str">
        <f ca="1">' '!A314</f>
        <v>V I S I O N  , M I S S I O N  &amp;  V A L U E S</v>
      </c>
      <c r="C1" s="430"/>
      <c r="D1" s="431"/>
    </row>
    <row r="2" spans="1:4" ht="15" customHeight="1" x14ac:dyDescent="0.3"/>
    <row r="3" spans="1:4" ht="13.2" customHeight="1" x14ac:dyDescent="0.3">
      <c r="A3" s="500"/>
    </row>
    <row r="4" spans="1:4" ht="36.75" customHeight="1" x14ac:dyDescent="0.3">
      <c r="B4" s="807" t="str">
        <f ca="1">' '!A320</f>
        <v>Our vision (where will we be in 10 to 20 years?)</v>
      </c>
      <c r="C4" s="808"/>
      <c r="D4" s="809" t="str">
        <f ca="1">' '!A326</f>
        <v>Our Values</v>
      </c>
    </row>
    <row r="5" spans="1:4" ht="187.2" x14ac:dyDescent="0.3">
      <c r="B5" s="103" t="s">
        <v>1878</v>
      </c>
      <c r="C5" s="808"/>
      <c r="D5" s="103"/>
    </row>
    <row r="6" spans="1:4" ht="15.6" x14ac:dyDescent="0.3">
      <c r="B6" s="104"/>
      <c r="C6" s="808"/>
      <c r="D6" s="104"/>
    </row>
    <row r="7" spans="1:4" x14ac:dyDescent="0.3">
      <c r="B7" s="808"/>
      <c r="C7" s="808"/>
    </row>
    <row r="8" spans="1:4" ht="36.75" customHeight="1" x14ac:dyDescent="0.3">
      <c r="B8" s="810" t="str">
        <f ca="1">' '!A321</f>
        <v xml:space="preserve">Our mission
</v>
      </c>
      <c r="C8" s="810"/>
      <c r="D8" s="810"/>
    </row>
    <row r="9" spans="1:4" ht="70.95" customHeight="1" x14ac:dyDescent="0.3">
      <c r="B9" s="320" t="s">
        <v>1879</v>
      </c>
      <c r="C9" s="321"/>
      <c r="D9" s="322"/>
    </row>
    <row r="10" spans="1:4" ht="15.6" x14ac:dyDescent="0.3">
      <c r="B10" s="323"/>
      <c r="C10" s="324"/>
      <c r="D10" s="325"/>
    </row>
    <row r="11" spans="1:4" x14ac:dyDescent="0.3">
      <c r="B11" s="423" t="s">
        <v>2036</v>
      </c>
    </row>
    <row r="22" spans="4:4" ht="15.6" x14ac:dyDescent="0.3">
      <c r="D22" s="478"/>
    </row>
    <row r="26" spans="4:4" ht="15.75" customHeight="1" x14ac:dyDescent="0.3"/>
    <row r="27" spans="4:4" ht="15" customHeight="1" x14ac:dyDescent="0.3"/>
    <row r="28" spans="4:4" ht="15" customHeight="1" x14ac:dyDescent="0.3"/>
  </sheetData>
  <sheetProtection sheet="1" scenarios="1" formatCells="0" formatColumns="0" formatRows="0" insertHyperlinks="0" selectLockedCells="1" sort="0" autoFilter="0"/>
  <mergeCells count="3">
    <mergeCell ref="B8:D8"/>
    <mergeCell ref="B9:D9"/>
    <mergeCell ref="B10:D10"/>
  </mergeCells>
  <pageMargins left="0.23622047244094491" right="0.23622047244094491" top="0.19685039370078741" bottom="0.19685039370078741" header="0.19685039370078741" footer="0.19685039370078741"/>
  <pageSetup paperSize="9" scale="77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Tabelle8">
    <tabColor theme="4" tint="0.39997558519241921"/>
  </sheetPr>
  <dimension ref="A1:I16"/>
  <sheetViews>
    <sheetView showGridLines="0" zoomScaleNormal="100" workbookViewId="0">
      <pane ySplit="4" topLeftCell="A5" activePane="bottomLeft" state="frozen"/>
      <selection activeCell="T12" sqref="T12"/>
      <selection pane="bottomLeft" activeCell="C5" sqref="C5"/>
    </sheetView>
  </sheetViews>
  <sheetFormatPr baseColWidth="10" defaultColWidth="12.5546875" defaultRowHeight="14.4" x14ac:dyDescent="0.3"/>
  <cols>
    <col min="1" max="1" width="7" style="18" customWidth="1"/>
    <col min="2" max="2" width="4.5546875" style="435" customWidth="1"/>
    <col min="3" max="3" width="29" style="435" customWidth="1"/>
    <col min="4" max="4" width="45.6640625" style="435" customWidth="1"/>
    <col min="5" max="5" width="31.44140625" style="435" customWidth="1"/>
    <col min="6" max="6" width="15.6640625" style="435" bestFit="1" customWidth="1"/>
    <col min="7" max="7" width="7" style="435" customWidth="1"/>
    <col min="8" max="16" width="4" style="435" customWidth="1"/>
    <col min="17" max="16384" width="12.5546875" style="435"/>
  </cols>
  <sheetData>
    <row r="1" spans="1:9" s="433" customFormat="1" ht="42" customHeight="1" x14ac:dyDescent="0.3">
      <c r="A1" s="92"/>
      <c r="B1" s="537" t="str">
        <f ca="1">' '!A399</f>
        <v>S T R A T E G I C   B U S I N E S S   
U N I T S   (SBU)</v>
      </c>
      <c r="C1" s="430"/>
      <c r="D1" s="430"/>
      <c r="E1" s="430"/>
      <c r="F1" s="430"/>
      <c r="G1" s="431"/>
      <c r="H1" s="538"/>
    </row>
    <row r="2" spans="1:9" s="421" customFormat="1" ht="17.25" customHeight="1" x14ac:dyDescent="0.3">
      <c r="A2" s="18"/>
      <c r="B2" s="455"/>
    </row>
    <row r="3" spans="1:9" x14ac:dyDescent="0.3">
      <c r="A3" s="418"/>
    </row>
    <row r="4" spans="1:9" ht="33.75" customHeight="1" x14ac:dyDescent="0.3">
      <c r="B4" s="539" t="str">
        <f ca="1">' '!A66</f>
        <v>No.</v>
      </c>
      <c r="C4" s="540" t="str">
        <f ca="1">' '!A401</f>
        <v>SBU</v>
      </c>
      <c r="D4" s="540" t="str">
        <f ca="1">' '!A402</f>
        <v>Synergetic effects</v>
      </c>
      <c r="E4" s="540" t="str">
        <f ca="1">' '!A403</f>
        <v>Market segments</v>
      </c>
      <c r="F4" s="540" t="str">
        <f ca="1">' '!A404</f>
        <v>Independence</v>
      </c>
      <c r="G4" s="515" t="str">
        <f ca="1">' '!A73</f>
        <v>Status</v>
      </c>
      <c r="I4" s="421"/>
    </row>
    <row r="5" spans="1:9" ht="23.4" x14ac:dyDescent="0.3">
      <c r="B5" s="162">
        <v>1</v>
      </c>
      <c r="C5" s="33"/>
      <c r="D5" s="36"/>
      <c r="E5" s="36"/>
      <c r="F5" s="100">
        <v>6</v>
      </c>
      <c r="G5" s="38">
        <v>1</v>
      </c>
      <c r="I5" s="421"/>
    </row>
    <row r="6" spans="1:9" ht="23.4" x14ac:dyDescent="0.3">
      <c r="B6" s="166">
        <v>2</v>
      </c>
      <c r="C6" s="37"/>
      <c r="D6" s="36"/>
      <c r="E6" s="36"/>
      <c r="F6" s="101"/>
      <c r="G6" s="42"/>
      <c r="I6" s="421"/>
    </row>
    <row r="7" spans="1:9" ht="23.4" x14ac:dyDescent="0.3">
      <c r="B7" s="167">
        <v>3</v>
      </c>
      <c r="C7" s="41"/>
      <c r="D7" s="36"/>
      <c r="E7" s="36"/>
      <c r="F7" s="101"/>
      <c r="G7" s="45"/>
      <c r="I7" s="421"/>
    </row>
    <row r="8" spans="1:9" ht="23.4" x14ac:dyDescent="0.3">
      <c r="B8" s="166">
        <v>4</v>
      </c>
      <c r="C8" s="37"/>
      <c r="D8" s="36"/>
      <c r="E8" s="36"/>
      <c r="F8" s="101"/>
      <c r="G8" s="42"/>
      <c r="I8" s="421"/>
    </row>
    <row r="9" spans="1:9" ht="23.4" x14ac:dyDescent="0.3">
      <c r="B9" s="167">
        <v>5</v>
      </c>
      <c r="C9" s="41"/>
      <c r="D9" s="36"/>
      <c r="E9" s="36"/>
      <c r="F9" s="101"/>
      <c r="G9" s="45"/>
      <c r="I9" s="421"/>
    </row>
    <row r="10" spans="1:9" ht="23.4" x14ac:dyDescent="0.3">
      <c r="B10" s="166">
        <v>6</v>
      </c>
      <c r="C10" s="37"/>
      <c r="D10" s="36"/>
      <c r="E10" s="36"/>
      <c r="F10" s="101"/>
      <c r="G10" s="42"/>
      <c r="I10" s="421"/>
    </row>
    <row r="11" spans="1:9" ht="23.4" x14ac:dyDescent="0.3">
      <c r="B11" s="167">
        <v>7</v>
      </c>
      <c r="C11" s="41"/>
      <c r="D11" s="36"/>
      <c r="E11" s="36"/>
      <c r="F11" s="101"/>
      <c r="G11" s="45"/>
      <c r="I11" s="421"/>
    </row>
    <row r="12" spans="1:9" ht="23.4" x14ac:dyDescent="0.3">
      <c r="B12" s="166">
        <v>8</v>
      </c>
      <c r="C12" s="37"/>
      <c r="D12" s="36"/>
      <c r="E12" s="36"/>
      <c r="F12" s="101"/>
      <c r="G12" s="42"/>
      <c r="I12" s="421"/>
    </row>
    <row r="13" spans="1:9" ht="23.4" x14ac:dyDescent="0.3">
      <c r="B13" s="167">
        <v>9</v>
      </c>
      <c r="C13" s="37"/>
      <c r="D13" s="36"/>
      <c r="E13" s="36"/>
      <c r="F13" s="101"/>
      <c r="G13" s="45"/>
      <c r="I13" s="421"/>
    </row>
    <row r="14" spans="1:9" ht="23.4" x14ac:dyDescent="0.3">
      <c r="B14" s="174">
        <v>10</v>
      </c>
      <c r="C14" s="49"/>
      <c r="D14" s="48"/>
      <c r="E14" s="48"/>
      <c r="F14" s="102"/>
      <c r="G14" s="50"/>
      <c r="I14" s="421"/>
    </row>
    <row r="15" spans="1:9" ht="0.9" customHeight="1" x14ac:dyDescent="0.3"/>
    <row r="16" spans="1:9" x14ac:dyDescent="0.3">
      <c r="B16" s="423" t="s">
        <v>2036</v>
      </c>
      <c r="C16" s="421"/>
    </row>
  </sheetData>
  <sheetProtection sheet="1" objects="1" scenarios="1" formatCells="0" formatColumns="0" formatRows="0" insertHyperlinks="0" selectLockedCells="1" sort="0" autoFilter="0"/>
  <conditionalFormatting sqref="F5:F1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5:G14">
    <cfRule type="expression" dxfId="72" priority="3">
      <formula>MOD(ROW(A2),2)=0</formula>
    </cfRule>
    <cfRule type="expression" dxfId="71" priority="4">
      <formula>MOD(ROW(A3),2)=0</formula>
    </cfRule>
  </conditionalFormatting>
  <dataValidations count="2">
    <dataValidation type="list" allowBlank="1" showInputMessage="1" showErrorMessage="1" sqref="F5:F14" xr:uid="{00000000-0002-0000-1700-000000000000}">
      <formula1>"0,1,2,3,4,5,6,7,8,9,10"</formula1>
    </dataValidation>
    <dataValidation type="list" allowBlank="1" showInputMessage="1" showErrorMessage="1" sqref="G5:G15" xr:uid="{00000000-0002-0000-17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" id="{825379C6-91C8-407B-8D6C-B16EDED034D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G5:G14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Tabelle18">
    <tabColor theme="4" tint="0.39997558519241921"/>
  </sheetPr>
  <dimension ref="A1:H99"/>
  <sheetViews>
    <sheetView showGridLines="0" zoomScaleNormal="100" workbookViewId="0">
      <selection activeCell="A2" sqref="A2"/>
    </sheetView>
  </sheetViews>
  <sheetFormatPr baseColWidth="10" defaultColWidth="12.5546875" defaultRowHeight="14.4" x14ac:dyDescent="0.3"/>
  <cols>
    <col min="1" max="1" width="7" style="421" customWidth="1"/>
    <col min="2" max="2" width="4.5546875" style="435" customWidth="1"/>
    <col min="3" max="3" width="20.88671875" style="435" customWidth="1"/>
    <col min="4" max="4" width="15.88671875" style="435" customWidth="1"/>
    <col min="5" max="5" width="17.33203125" style="435" customWidth="1"/>
    <col min="6" max="6" width="16.109375" style="435" bestFit="1" customWidth="1"/>
    <col min="7" max="7" width="4.6640625" style="435" customWidth="1"/>
    <col min="8" max="8" width="44.109375" style="435" customWidth="1"/>
    <col min="9" max="17" width="4" style="435" customWidth="1"/>
    <col min="18" max="16384" width="12.5546875" style="435"/>
  </cols>
  <sheetData>
    <row r="1" spans="1:8" s="433" customFormat="1" ht="42" customHeight="1" x14ac:dyDescent="0.3">
      <c r="A1" s="414"/>
      <c r="B1" s="430" t="str">
        <f ca="1">' '!A123</f>
        <v>B C G   -   M A T R I X</v>
      </c>
      <c r="C1" s="430"/>
      <c r="D1" s="430"/>
      <c r="E1" s="430"/>
      <c r="F1" s="430"/>
      <c r="G1" s="430"/>
      <c r="H1" s="431"/>
    </row>
    <row r="2" spans="1:8" s="433" customFormat="1" ht="0.9" customHeight="1" x14ac:dyDescent="0.3">
      <c r="A2" s="92"/>
      <c r="B2" s="589"/>
      <c r="C2" s="538"/>
      <c r="D2" s="538"/>
      <c r="E2" s="538"/>
      <c r="F2" s="538"/>
      <c r="G2" s="538"/>
      <c r="H2" s="538"/>
    </row>
    <row r="3" spans="1:8" s="421" customFormat="1" ht="22.5" customHeight="1" x14ac:dyDescent="0.3">
      <c r="A3" s="18"/>
      <c r="B3" s="455"/>
    </row>
    <row r="4" spans="1:8" x14ac:dyDescent="0.3">
      <c r="A4" s="418"/>
    </row>
    <row r="14" spans="1:8" x14ac:dyDescent="0.3">
      <c r="H14" s="433"/>
    </row>
    <row r="30" spans="3:3" x14ac:dyDescent="0.3">
      <c r="C30" s="421"/>
    </row>
    <row r="31" spans="3:3" x14ac:dyDescent="0.3">
      <c r="C31" s="421"/>
    </row>
    <row r="32" spans="3:3" ht="75.75" customHeight="1" x14ac:dyDescent="0.3"/>
    <row r="33" spans="1:8" ht="32.25" customHeight="1" x14ac:dyDescent="0.3">
      <c r="B33" s="811" t="str">
        <f ca="1">' '!A66</f>
        <v>No.</v>
      </c>
      <c r="C33" s="812" t="str">
        <f ca="1">' '!A135</f>
        <v xml:space="preserve">Product </v>
      </c>
      <c r="D33" s="812" t="str">
        <f ca="1">' '!A126</f>
        <v>Revenue</v>
      </c>
      <c r="E33" s="812" t="str">
        <f ca="1">' '!A127</f>
        <v>Market growth</v>
      </c>
      <c r="F33" s="813" t="str">
        <f ca="1">' '!A125</f>
        <v>Relative market share</v>
      </c>
      <c r="G33" s="814"/>
      <c r="H33" s="815" t="str">
        <f ca="1">' '!A129</f>
        <v>Remarks</v>
      </c>
    </row>
    <row r="34" spans="1:8" ht="23.4" x14ac:dyDescent="0.3">
      <c r="B34" s="816">
        <v>1</v>
      </c>
      <c r="C34" s="817" t="str">
        <f>IF(Produkte!$C$6="","",Produkte!$C$6)</f>
        <v>Product 1</v>
      </c>
      <c r="D34" s="93">
        <v>2</v>
      </c>
      <c r="E34" s="52">
        <v>6</v>
      </c>
      <c r="F34" s="94">
        <v>4</v>
      </c>
      <c r="G34" s="95"/>
      <c r="H34" s="96"/>
    </row>
    <row r="35" spans="1:8" ht="23.4" x14ac:dyDescent="0.3">
      <c r="B35" s="818">
        <v>2</v>
      </c>
      <c r="C35" s="819" t="str">
        <f>IF(Produkte!$C$7="","",Produkte!$C$7)</f>
        <v>Product 2</v>
      </c>
      <c r="D35" s="93">
        <v>1</v>
      </c>
      <c r="E35" s="52">
        <v>8</v>
      </c>
      <c r="F35" s="94">
        <v>8</v>
      </c>
      <c r="G35" s="820"/>
      <c r="H35" s="96"/>
    </row>
    <row r="36" spans="1:8" ht="23.4" x14ac:dyDescent="0.3">
      <c r="B36" s="821">
        <v>3</v>
      </c>
      <c r="C36" s="822" t="str">
        <f>IF(Produkte!$C$8="","",Produkte!$C$8)</f>
        <v/>
      </c>
      <c r="D36" s="93"/>
      <c r="E36" s="52"/>
      <c r="F36" s="94"/>
      <c r="G36" s="95"/>
      <c r="H36" s="96"/>
    </row>
    <row r="37" spans="1:8" ht="23.4" x14ac:dyDescent="0.3">
      <c r="B37" s="823">
        <v>4</v>
      </c>
      <c r="C37" s="824" t="str">
        <f>IF(Produkte!$C$9="","",Produkte!$C$9)</f>
        <v/>
      </c>
      <c r="D37" s="93"/>
      <c r="E37" s="52"/>
      <c r="F37" s="94"/>
      <c r="G37" s="95"/>
      <c r="H37" s="96"/>
    </row>
    <row r="38" spans="1:8" ht="23.4" x14ac:dyDescent="0.3">
      <c r="B38" s="825">
        <v>5</v>
      </c>
      <c r="C38" s="826" t="str">
        <f>IF(Produkte!$C$10="","",Produkte!$C$10)</f>
        <v/>
      </c>
      <c r="D38" s="93"/>
      <c r="E38" s="52"/>
      <c r="F38" s="94"/>
      <c r="G38" s="95"/>
      <c r="H38" s="96"/>
    </row>
    <row r="39" spans="1:8" ht="23.4" x14ac:dyDescent="0.3">
      <c r="B39" s="827">
        <v>6</v>
      </c>
      <c r="C39" s="828" t="str">
        <f>IF(Produkte!$C$11="","",Produkte!$C$11)</f>
        <v/>
      </c>
      <c r="D39" s="93"/>
      <c r="E39" s="52"/>
      <c r="F39" s="94"/>
      <c r="G39" s="95"/>
      <c r="H39" s="96"/>
    </row>
    <row r="40" spans="1:8" ht="23.4" x14ac:dyDescent="0.3">
      <c r="B40" s="829">
        <v>7</v>
      </c>
      <c r="C40" s="830" t="str">
        <f>IF(Produkte!$C$12="","",Produkte!$C$12)</f>
        <v/>
      </c>
      <c r="D40" s="93"/>
      <c r="E40" s="52"/>
      <c r="F40" s="94"/>
      <c r="G40" s="95"/>
      <c r="H40" s="96"/>
    </row>
    <row r="41" spans="1:8" ht="23.4" x14ac:dyDescent="0.3">
      <c r="B41" s="831">
        <v>8</v>
      </c>
      <c r="C41" s="832" t="str">
        <f>IF(Produkte!$C$13="","",Produkte!$C$13)</f>
        <v/>
      </c>
      <c r="D41" s="93"/>
      <c r="E41" s="52"/>
      <c r="F41" s="94"/>
      <c r="G41" s="95"/>
      <c r="H41" s="96"/>
    </row>
    <row r="42" spans="1:8" ht="23.4" x14ac:dyDescent="0.3">
      <c r="B42" s="833">
        <v>9</v>
      </c>
      <c r="C42" s="834" t="str">
        <f>IF(Produkte!$C$14="","",Produkte!$C$14)</f>
        <v/>
      </c>
      <c r="D42" s="93"/>
      <c r="E42" s="52"/>
      <c r="F42" s="94"/>
      <c r="G42" s="95"/>
      <c r="H42" s="96"/>
    </row>
    <row r="43" spans="1:8" ht="23.4" x14ac:dyDescent="0.3">
      <c r="B43" s="835">
        <v>10</v>
      </c>
      <c r="C43" s="836" t="str">
        <f>IF(Produkte!$C$15="","",Produkte!$C$15)</f>
        <v/>
      </c>
      <c r="D43" s="97"/>
      <c r="E43" s="88"/>
      <c r="F43" s="98"/>
      <c r="G43" s="95"/>
      <c r="H43" s="99"/>
    </row>
    <row r="44" spans="1:8" x14ac:dyDescent="0.3">
      <c r="B44" s="423" t="s">
        <v>2036</v>
      </c>
      <c r="C44" s="421"/>
    </row>
    <row r="47" spans="1:8" s="433" customFormat="1" ht="42" customHeight="1" x14ac:dyDescent="0.3">
      <c r="A47" s="414"/>
      <c r="B47" s="430" t="str">
        <f ca="1">' '!A138</f>
        <v xml:space="preserve">M C   K I N S E Y   P O R T F O L I O </v>
      </c>
      <c r="C47" s="430"/>
      <c r="D47" s="430"/>
      <c r="E47" s="430"/>
      <c r="F47" s="430"/>
      <c r="G47" s="430"/>
      <c r="H47" s="431"/>
    </row>
    <row r="48" spans="1:8" s="421" customFormat="1" ht="22.5" customHeight="1" x14ac:dyDescent="0.3">
      <c r="A48" s="18"/>
      <c r="B48" s="837"/>
    </row>
    <row r="49" spans="1:8" ht="7.5" customHeight="1" x14ac:dyDescent="0.3">
      <c r="A49" s="18"/>
      <c r="C49" s="421"/>
    </row>
    <row r="50" spans="1:8" ht="33.75" customHeight="1" x14ac:dyDescent="0.3">
      <c r="A50" s="18"/>
      <c r="B50" s="811" t="str">
        <f ca="1">' '!A66</f>
        <v>No.</v>
      </c>
      <c r="C50" s="812" t="str">
        <f ca="1">' '!A135</f>
        <v xml:space="preserve">Product </v>
      </c>
      <c r="D50" s="812" t="str">
        <f ca="1">' '!A126</f>
        <v>Revenue</v>
      </c>
      <c r="E50" s="812" t="str">
        <f ca="1">' '!A141</f>
        <v>Competitive position</v>
      </c>
      <c r="F50" s="813" t="str">
        <f ca="1">' '!A139</f>
        <v>Market attractiveness</v>
      </c>
      <c r="G50" s="838"/>
      <c r="H50" s="815" t="str">
        <f ca="1">' '!A129</f>
        <v>Remarks</v>
      </c>
    </row>
    <row r="51" spans="1:8" ht="23.4" x14ac:dyDescent="0.3">
      <c r="A51" s="18"/>
      <c r="B51" s="816">
        <v>1</v>
      </c>
      <c r="C51" s="817" t="str">
        <f>IF(Produkte!$C$6="","",Produkte!$C$6)</f>
        <v>Product 1</v>
      </c>
      <c r="D51" s="93">
        <v>1</v>
      </c>
      <c r="E51" s="52">
        <v>3</v>
      </c>
      <c r="F51" s="94">
        <v>3</v>
      </c>
      <c r="G51" s="95"/>
      <c r="H51" s="96"/>
    </row>
    <row r="52" spans="1:8" ht="23.4" x14ac:dyDescent="0.3">
      <c r="A52" s="18"/>
      <c r="B52" s="818">
        <v>2</v>
      </c>
      <c r="C52" s="819" t="str">
        <f>IF(Produkte!$C$7="","",Produkte!$C$7)</f>
        <v>Product 2</v>
      </c>
      <c r="D52" s="93">
        <v>2</v>
      </c>
      <c r="E52" s="52">
        <v>6</v>
      </c>
      <c r="F52" s="94">
        <v>7</v>
      </c>
      <c r="G52" s="820"/>
      <c r="H52" s="96"/>
    </row>
    <row r="53" spans="1:8" ht="23.4" x14ac:dyDescent="0.3">
      <c r="A53" s="18"/>
      <c r="B53" s="821">
        <v>3</v>
      </c>
      <c r="C53" s="822" t="str">
        <f>IF(Produkte!$C$8="","",Produkte!$C$8)</f>
        <v/>
      </c>
      <c r="D53" s="93"/>
      <c r="E53" s="52"/>
      <c r="F53" s="94"/>
      <c r="G53" s="95"/>
      <c r="H53" s="96"/>
    </row>
    <row r="54" spans="1:8" ht="23.4" x14ac:dyDescent="0.3">
      <c r="A54" s="18"/>
      <c r="B54" s="823">
        <v>4</v>
      </c>
      <c r="C54" s="824" t="str">
        <f>IF(Produkte!$C$9="","",Produkte!$C$9)</f>
        <v/>
      </c>
      <c r="D54" s="93"/>
      <c r="E54" s="52"/>
      <c r="F54" s="94"/>
      <c r="G54" s="95"/>
      <c r="H54" s="96"/>
    </row>
    <row r="55" spans="1:8" ht="23.4" x14ac:dyDescent="0.3">
      <c r="A55" s="18"/>
      <c r="B55" s="825">
        <v>5</v>
      </c>
      <c r="C55" s="826" t="str">
        <f>IF(Produkte!$C$10="","",Produkte!$C$10)</f>
        <v/>
      </c>
      <c r="D55" s="93"/>
      <c r="E55" s="52"/>
      <c r="F55" s="94"/>
      <c r="G55" s="95"/>
      <c r="H55" s="96"/>
    </row>
    <row r="56" spans="1:8" ht="23.4" x14ac:dyDescent="0.3">
      <c r="A56" s="18"/>
      <c r="B56" s="827">
        <v>6</v>
      </c>
      <c r="C56" s="828" t="str">
        <f>IF(Produkte!$C$11="","",Produkte!$C$11)</f>
        <v/>
      </c>
      <c r="D56" s="93"/>
      <c r="E56" s="52"/>
      <c r="F56" s="94"/>
      <c r="G56" s="95"/>
      <c r="H56" s="96"/>
    </row>
    <row r="57" spans="1:8" ht="23.4" x14ac:dyDescent="0.3">
      <c r="A57" s="18"/>
      <c r="B57" s="829">
        <v>7</v>
      </c>
      <c r="C57" s="830" t="str">
        <f>IF(Produkte!$C$12="","",Produkte!$C$12)</f>
        <v/>
      </c>
      <c r="D57" s="93"/>
      <c r="E57" s="52"/>
      <c r="F57" s="94"/>
      <c r="G57" s="95"/>
      <c r="H57" s="96"/>
    </row>
    <row r="58" spans="1:8" ht="23.4" x14ac:dyDescent="0.3">
      <c r="A58" s="18"/>
      <c r="B58" s="831">
        <v>8</v>
      </c>
      <c r="C58" s="832" t="str">
        <f>IF(Produkte!$C$13="","",Produkte!$C$13)</f>
        <v/>
      </c>
      <c r="D58" s="93"/>
      <c r="E58" s="52"/>
      <c r="F58" s="94"/>
      <c r="G58" s="95"/>
      <c r="H58" s="96"/>
    </row>
    <row r="59" spans="1:8" ht="23.4" x14ac:dyDescent="0.3">
      <c r="A59" s="18"/>
      <c r="B59" s="833">
        <v>9</v>
      </c>
      <c r="C59" s="834" t="str">
        <f>IF(Produkte!$C$14="","",Produkte!$C$14)</f>
        <v/>
      </c>
      <c r="D59" s="93"/>
      <c r="E59" s="52"/>
      <c r="F59" s="94"/>
      <c r="G59" s="95"/>
      <c r="H59" s="96"/>
    </row>
    <row r="60" spans="1:8" ht="23.4" x14ac:dyDescent="0.3">
      <c r="A60" s="18"/>
      <c r="B60" s="835">
        <v>10</v>
      </c>
      <c r="C60" s="836" t="str">
        <f>IF(Produkte!$C$15="","",Produkte!$C$15)</f>
        <v/>
      </c>
      <c r="D60" s="97"/>
      <c r="E60" s="88"/>
      <c r="F60" s="98"/>
      <c r="G60" s="95"/>
      <c r="H60" s="99"/>
    </row>
    <row r="61" spans="1:8" x14ac:dyDescent="0.3">
      <c r="A61" s="18"/>
    </row>
    <row r="62" spans="1:8" x14ac:dyDescent="0.3">
      <c r="A62" s="18"/>
    </row>
    <row r="63" spans="1:8" x14ac:dyDescent="0.3">
      <c r="A63" s="18"/>
    </row>
    <row r="64" spans="1:8" x14ac:dyDescent="0.3">
      <c r="A64" s="18"/>
    </row>
    <row r="65" spans="1:1" x14ac:dyDescent="0.3">
      <c r="A65" s="18"/>
    </row>
    <row r="66" spans="1:1" x14ac:dyDescent="0.3">
      <c r="A66" s="18"/>
    </row>
    <row r="67" spans="1:1" x14ac:dyDescent="0.3">
      <c r="A67" s="18"/>
    </row>
    <row r="68" spans="1:1" x14ac:dyDescent="0.3">
      <c r="A68" s="18"/>
    </row>
    <row r="69" spans="1:1" x14ac:dyDescent="0.3">
      <c r="A69" s="18"/>
    </row>
    <row r="70" spans="1:1" x14ac:dyDescent="0.3">
      <c r="A70" s="18"/>
    </row>
    <row r="71" spans="1:1" x14ac:dyDescent="0.3">
      <c r="A71" s="18"/>
    </row>
    <row r="72" spans="1:1" x14ac:dyDescent="0.3">
      <c r="A72" s="18"/>
    </row>
    <row r="73" spans="1:1" x14ac:dyDescent="0.3">
      <c r="A73" s="18"/>
    </row>
    <row r="74" spans="1:1" x14ac:dyDescent="0.3">
      <c r="A74" s="18"/>
    </row>
    <row r="75" spans="1:1" x14ac:dyDescent="0.3">
      <c r="A75" s="18"/>
    </row>
    <row r="76" spans="1:1" x14ac:dyDescent="0.3">
      <c r="A76" s="18"/>
    </row>
    <row r="77" spans="1:1" x14ac:dyDescent="0.3">
      <c r="A77" s="18"/>
    </row>
    <row r="78" spans="1:1" x14ac:dyDescent="0.3">
      <c r="A78" s="18"/>
    </row>
    <row r="79" spans="1:1" x14ac:dyDescent="0.3">
      <c r="A79" s="18"/>
    </row>
    <row r="80" spans="1:1" x14ac:dyDescent="0.3">
      <c r="A80" s="18"/>
    </row>
    <row r="81" spans="1:1" x14ac:dyDescent="0.3">
      <c r="A81" s="18"/>
    </row>
    <row r="82" spans="1:1" x14ac:dyDescent="0.3">
      <c r="A82" s="18"/>
    </row>
    <row r="83" spans="1:1" x14ac:dyDescent="0.3">
      <c r="A83" s="18"/>
    </row>
    <row r="84" spans="1:1" x14ac:dyDescent="0.3">
      <c r="A84" s="18"/>
    </row>
    <row r="85" spans="1:1" x14ac:dyDescent="0.3">
      <c r="A85" s="18"/>
    </row>
    <row r="86" spans="1:1" x14ac:dyDescent="0.3">
      <c r="A86" s="18"/>
    </row>
    <row r="87" spans="1:1" x14ac:dyDescent="0.3">
      <c r="A87" s="18"/>
    </row>
    <row r="88" spans="1:1" x14ac:dyDescent="0.3">
      <c r="A88" s="18"/>
    </row>
    <row r="89" spans="1:1" x14ac:dyDescent="0.3">
      <c r="A89" s="18"/>
    </row>
    <row r="90" spans="1:1" x14ac:dyDescent="0.3">
      <c r="A90" s="18"/>
    </row>
    <row r="91" spans="1:1" x14ac:dyDescent="0.3">
      <c r="A91" s="18"/>
    </row>
    <row r="92" spans="1:1" x14ac:dyDescent="0.3">
      <c r="A92" s="18"/>
    </row>
    <row r="93" spans="1:1" x14ac:dyDescent="0.3">
      <c r="A93" s="18"/>
    </row>
    <row r="94" spans="1:1" x14ac:dyDescent="0.3">
      <c r="A94" s="18"/>
    </row>
    <row r="95" spans="1:1" x14ac:dyDescent="0.3">
      <c r="A95" s="18"/>
    </row>
    <row r="96" spans="1:1" x14ac:dyDescent="0.3">
      <c r="A96" s="18"/>
    </row>
    <row r="97" spans="1:3" ht="0.9" customHeight="1" x14ac:dyDescent="0.3">
      <c r="A97" s="18"/>
    </row>
    <row r="98" spans="1:3" x14ac:dyDescent="0.3">
      <c r="A98" s="18"/>
      <c r="B98" s="423" t="s">
        <v>2036</v>
      </c>
      <c r="C98" s="421"/>
    </row>
    <row r="99" spans="1:3" x14ac:dyDescent="0.3">
      <c r="A99" s="18"/>
    </row>
  </sheetData>
  <sheetProtection sheet="1" objects="1" scenarios="1" formatCells="0" formatColumns="0" formatRows="0" insertHyperlinks="0" selectLockedCells="1" sort="0" autoFilter="0"/>
  <conditionalFormatting sqref="E34:E43">
    <cfRule type="iconSet" priority="7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34:F43">
    <cfRule type="iconSet" priority="70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34:F43">
    <cfRule type="expression" dxfId="70" priority="72">
      <formula>MOD(ROW(C31),2)=0</formula>
    </cfRule>
    <cfRule type="expression" dxfId="69" priority="73">
      <formula>MOD(ROW(C32),2)=0</formula>
    </cfRule>
  </conditionalFormatting>
  <conditionalFormatting sqref="H34:H43">
    <cfRule type="expression" dxfId="68" priority="9">
      <formula>MOD(ROW(G31),2)=0</formula>
    </cfRule>
    <cfRule type="expression" dxfId="67" priority="10">
      <formula>MOD(ROW(G32),2)=0</formula>
    </cfRule>
  </conditionalFormatting>
  <conditionalFormatting sqref="H34:H43"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1:E60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51:F60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1:F60">
    <cfRule type="expression" dxfId="66" priority="7">
      <formula>MOD(ROW(C48),2)=0</formula>
    </cfRule>
    <cfRule type="expression" dxfId="65" priority="8">
      <formula>MOD(ROW(C49),2)=0</formula>
    </cfRule>
  </conditionalFormatting>
  <conditionalFormatting sqref="H51:H60">
    <cfRule type="expression" dxfId="64" priority="1">
      <formula>MOD(ROW(G48),2)=0</formula>
    </cfRule>
    <cfRule type="expression" dxfId="63" priority="2">
      <formula>MOD(ROW(G49),2)=0</formula>
    </cfRule>
  </conditionalFormatting>
  <conditionalFormatting sqref="H51:H60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4">
    <dataValidation type="list" allowBlank="1" showInputMessage="1" showErrorMessage="1" sqref="F58:F60 E51:E60 F51:F56 E34:F43" xr:uid="{00000000-0002-0000-1800-000000000000}">
      <formula1>"0,1,2,3,4,5,6,7,8,9,10"</formula1>
    </dataValidation>
    <dataValidation type="list" allowBlank="1" showInputMessage="1" showErrorMessage="1" sqref="D51:D60 D34:D43" xr:uid="{00000000-0002-0000-1800-000001000000}">
      <formula1>"0,1,2,3,4"</formula1>
    </dataValidation>
    <dataValidation type="list" allowBlank="1" showInputMessage="1" showErrorMessage="1" sqref="G61:H97" xr:uid="{00000000-0002-0000-1800-000002000000}">
      <formula1>"1,2,3"</formula1>
    </dataValidation>
    <dataValidation type="list" allowBlank="1" showInputMessage="1" showErrorMessage="1" sqref="D61:E97 F57" xr:uid="{00000000-0002-0000-1800-000003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rowBreaks count="1" manualBreakCount="1">
    <brk id="4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8CDD0123-C540-44C0-A95D-00E81F5B689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D34:D43</xm:sqref>
        </x14:conditionalFormatting>
        <x14:conditionalFormatting xmlns:xm="http://schemas.microsoft.com/office/excel/2006/main">
          <x14:cfRule type="iconSet" priority="4" id="{669EB713-2323-4703-A1E5-64AD612E756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D51:D60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46">
    <tabColor theme="4" tint="0.39997558519241921"/>
    <pageSetUpPr fitToPage="1"/>
  </sheetPr>
  <dimension ref="A1:J91"/>
  <sheetViews>
    <sheetView showGridLines="0" zoomScaleNormal="100" workbookViewId="0">
      <pane ySplit="4" topLeftCell="A5" activePane="bottomLeft" state="frozen"/>
      <selection activeCell="T12" sqref="T12"/>
      <selection pane="bottomLeft" activeCell="I6" sqref="I6"/>
    </sheetView>
  </sheetViews>
  <sheetFormatPr baseColWidth="10" defaultColWidth="12.5546875" defaultRowHeight="14.4" x14ac:dyDescent="0.3"/>
  <cols>
    <col min="1" max="1" width="7" style="18" customWidth="1"/>
    <col min="2" max="2" width="4.5546875" style="435" customWidth="1"/>
    <col min="3" max="3" width="29" style="435" customWidth="1"/>
    <col min="4" max="4" width="11.6640625" style="435" customWidth="1"/>
    <col min="5" max="5" width="12.44140625" style="435" bestFit="1" customWidth="1"/>
    <col min="6" max="6" width="31.6640625" style="435" customWidth="1"/>
    <col min="7" max="7" width="7" style="435" customWidth="1"/>
    <col min="8" max="8" width="26" style="435" customWidth="1"/>
    <col min="9" max="9" width="7" style="435" customWidth="1"/>
    <col min="10" max="10" width="0.109375" style="582" customWidth="1"/>
    <col min="11" max="18" width="4" style="435" customWidth="1"/>
    <col min="19" max="16384" width="12.5546875" style="435"/>
  </cols>
  <sheetData>
    <row r="1" spans="1:10" s="433" customFormat="1" ht="42" customHeight="1" x14ac:dyDescent="0.3">
      <c r="A1" s="414"/>
      <c r="B1" s="430" t="str">
        <f ca="1">' '!A272</f>
        <v>R I S K   A N A L Y S I S</v>
      </c>
      <c r="C1" s="430"/>
      <c r="D1" s="430"/>
      <c r="E1" s="430"/>
      <c r="F1" s="430"/>
      <c r="G1" s="430"/>
      <c r="H1" s="430"/>
      <c r="I1" s="431"/>
      <c r="J1" s="581"/>
    </row>
    <row r="2" spans="1:10" s="421" customFormat="1" ht="22.5" customHeight="1" x14ac:dyDescent="0.3">
      <c r="A2" s="18"/>
      <c r="B2" s="455"/>
      <c r="J2" s="582"/>
    </row>
    <row r="3" spans="1:10" ht="7.5" customHeight="1" x14ac:dyDescent="0.3">
      <c r="C3" s="421"/>
    </row>
    <row r="4" spans="1:10" ht="36" customHeight="1" x14ac:dyDescent="0.3">
      <c r="B4" s="539" t="str">
        <f ca="1">' '!A281</f>
        <v>No.</v>
      </c>
      <c r="C4" s="540" t="str">
        <f ca="1">' '!A282</f>
        <v>Risks</v>
      </c>
      <c r="D4" s="514" t="str">
        <f ca="1">' '!A285</f>
        <v>Extent of damage</v>
      </c>
      <c r="E4" s="839" t="str">
        <f ca="1">' '!A284</f>
        <v>Probability of occurrence</v>
      </c>
      <c r="F4" s="540" t="str">
        <f ca="1">' '!A283</f>
        <v>Consequences</v>
      </c>
      <c r="G4" s="540" t="str">
        <f ca="1">' '!A286</f>
        <v>Trend</v>
      </c>
      <c r="H4" s="540" t="str">
        <f ca="1">' '!A287</f>
        <v>Possible measures</v>
      </c>
      <c r="I4" s="515" t="str">
        <f ca="1">' '!A288</f>
        <v>Status</v>
      </c>
    </row>
    <row r="5" spans="1:10" ht="23.4" x14ac:dyDescent="0.3">
      <c r="B5" s="840" t="s">
        <v>583</v>
      </c>
      <c r="C5" s="51" t="s">
        <v>918</v>
      </c>
      <c r="D5" s="52">
        <v>6</v>
      </c>
      <c r="E5" s="52">
        <v>9</v>
      </c>
      <c r="F5" s="53"/>
      <c r="G5" s="54"/>
      <c r="H5" s="53"/>
      <c r="I5" s="55"/>
      <c r="J5" s="841">
        <v>1</v>
      </c>
    </row>
    <row r="6" spans="1:10" ht="23.4" x14ac:dyDescent="0.3">
      <c r="B6" s="842" t="s">
        <v>584</v>
      </c>
      <c r="C6" s="53" t="s">
        <v>919</v>
      </c>
      <c r="D6" s="52">
        <v>3</v>
      </c>
      <c r="E6" s="52">
        <v>5</v>
      </c>
      <c r="F6" s="56"/>
      <c r="G6" s="57"/>
      <c r="H6" s="56"/>
      <c r="I6" s="58"/>
      <c r="J6" s="841">
        <v>1</v>
      </c>
    </row>
    <row r="7" spans="1:10" ht="23.4" x14ac:dyDescent="0.3">
      <c r="B7" s="843" t="s">
        <v>585</v>
      </c>
      <c r="C7" s="59"/>
      <c r="D7" s="52"/>
      <c r="E7" s="52"/>
      <c r="F7" s="60"/>
      <c r="G7" s="61"/>
      <c r="H7" s="60"/>
      <c r="I7" s="62"/>
      <c r="J7" s="841">
        <v>1</v>
      </c>
    </row>
    <row r="8" spans="1:10" ht="23.4" x14ac:dyDescent="0.3">
      <c r="B8" s="844" t="s">
        <v>586</v>
      </c>
      <c r="C8" s="63"/>
      <c r="D8" s="52"/>
      <c r="E8" s="52"/>
      <c r="F8" s="25"/>
      <c r="G8" s="64"/>
      <c r="H8" s="25"/>
      <c r="I8" s="65"/>
      <c r="J8" s="841">
        <v>1</v>
      </c>
    </row>
    <row r="9" spans="1:10" ht="23.4" x14ac:dyDescent="0.3">
      <c r="B9" s="845" t="s">
        <v>587</v>
      </c>
      <c r="C9" s="56"/>
      <c r="D9" s="52"/>
      <c r="E9" s="52"/>
      <c r="F9" s="66"/>
      <c r="G9" s="67"/>
      <c r="H9" s="66"/>
      <c r="I9" s="68"/>
      <c r="J9" s="841">
        <v>1</v>
      </c>
    </row>
    <row r="10" spans="1:10" ht="23.4" x14ac:dyDescent="0.3">
      <c r="B10" s="846" t="s">
        <v>588</v>
      </c>
      <c r="C10" s="69"/>
      <c r="D10" s="52"/>
      <c r="E10" s="52"/>
      <c r="F10" s="70"/>
      <c r="G10" s="71"/>
      <c r="H10" s="70"/>
      <c r="I10" s="72"/>
      <c r="J10" s="841">
        <v>1</v>
      </c>
    </row>
    <row r="11" spans="1:10" ht="23.4" x14ac:dyDescent="0.3">
      <c r="B11" s="847" t="s">
        <v>589</v>
      </c>
      <c r="C11" s="20"/>
      <c r="D11" s="52"/>
      <c r="E11" s="52"/>
      <c r="F11" s="63"/>
      <c r="G11" s="73"/>
      <c r="H11" s="74"/>
      <c r="I11" s="75"/>
      <c r="J11" s="841">
        <v>1</v>
      </c>
    </row>
    <row r="12" spans="1:10" ht="23.4" x14ac:dyDescent="0.3">
      <c r="B12" s="848" t="s">
        <v>590</v>
      </c>
      <c r="C12" s="76"/>
      <c r="D12" s="52"/>
      <c r="E12" s="52"/>
      <c r="F12" s="77"/>
      <c r="G12" s="78"/>
      <c r="H12" s="79"/>
      <c r="I12" s="80"/>
      <c r="J12" s="841">
        <v>1</v>
      </c>
    </row>
    <row r="13" spans="1:10" ht="23.4" x14ac:dyDescent="0.3">
      <c r="B13" s="849" t="s">
        <v>591</v>
      </c>
      <c r="C13" s="81"/>
      <c r="D13" s="52"/>
      <c r="E13" s="52"/>
      <c r="F13" s="82"/>
      <c r="G13" s="83"/>
      <c r="H13" s="82"/>
      <c r="I13" s="84"/>
      <c r="J13" s="841">
        <v>1</v>
      </c>
    </row>
    <row r="14" spans="1:10" ht="23.4" x14ac:dyDescent="0.3">
      <c r="B14" s="850" t="s">
        <v>592</v>
      </c>
      <c r="C14" s="66"/>
      <c r="D14" s="52"/>
      <c r="E14" s="52"/>
      <c r="F14" s="82"/>
      <c r="G14" s="83"/>
      <c r="H14" s="82"/>
      <c r="I14" s="84"/>
      <c r="J14" s="841">
        <v>1</v>
      </c>
    </row>
    <row r="15" spans="1:10" ht="23.4" x14ac:dyDescent="0.3">
      <c r="B15" s="851" t="s">
        <v>593</v>
      </c>
      <c r="C15" s="74"/>
      <c r="D15" s="52"/>
      <c r="E15" s="52"/>
      <c r="F15" s="82"/>
      <c r="G15" s="83"/>
      <c r="H15" s="82"/>
      <c r="I15" s="84"/>
      <c r="J15" s="841">
        <v>1</v>
      </c>
    </row>
    <row r="16" spans="1:10" ht="23.4" x14ac:dyDescent="0.3">
      <c r="B16" s="852" t="s">
        <v>594</v>
      </c>
      <c r="C16" s="70"/>
      <c r="D16" s="52"/>
      <c r="E16" s="52"/>
      <c r="F16" s="82"/>
      <c r="G16" s="83"/>
      <c r="H16" s="82"/>
      <c r="I16" s="84"/>
      <c r="J16" s="841">
        <v>1</v>
      </c>
    </row>
    <row r="17" spans="2:10" ht="23.4" x14ac:dyDescent="0.3">
      <c r="B17" s="853" t="s">
        <v>595</v>
      </c>
      <c r="C17" s="85"/>
      <c r="D17" s="52"/>
      <c r="E17" s="52"/>
      <c r="F17" s="82"/>
      <c r="G17" s="83"/>
      <c r="H17" s="82"/>
      <c r="I17" s="84"/>
      <c r="J17" s="841">
        <v>1</v>
      </c>
    </row>
    <row r="18" spans="2:10" ht="23.4" x14ac:dyDescent="0.3">
      <c r="B18" s="854" t="s">
        <v>596</v>
      </c>
      <c r="C18" s="86"/>
      <c r="D18" s="52"/>
      <c r="E18" s="52"/>
      <c r="F18" s="82"/>
      <c r="G18" s="83"/>
      <c r="H18" s="82"/>
      <c r="I18" s="84"/>
      <c r="J18" s="841">
        <v>1</v>
      </c>
    </row>
    <row r="19" spans="2:10" ht="23.4" x14ac:dyDescent="0.3">
      <c r="B19" s="855" t="s">
        <v>597</v>
      </c>
      <c r="C19" s="87"/>
      <c r="D19" s="88"/>
      <c r="E19" s="88"/>
      <c r="F19" s="89"/>
      <c r="G19" s="90"/>
      <c r="H19" s="89"/>
      <c r="I19" s="91"/>
      <c r="J19" s="841">
        <v>1</v>
      </c>
    </row>
    <row r="40" spans="9:9" ht="15.6" x14ac:dyDescent="0.3">
      <c r="I40" s="856"/>
    </row>
    <row r="41" spans="9:9" ht="15.6" x14ac:dyDescent="0.3">
      <c r="I41" s="856"/>
    </row>
    <row r="42" spans="9:9" ht="15.6" x14ac:dyDescent="0.3">
      <c r="I42" s="856"/>
    </row>
    <row r="43" spans="9:9" ht="15.6" x14ac:dyDescent="0.3">
      <c r="I43" s="856"/>
    </row>
    <row r="44" spans="9:9" ht="15.6" x14ac:dyDescent="0.3">
      <c r="I44" s="856"/>
    </row>
    <row r="45" spans="9:9" ht="15.6" x14ac:dyDescent="0.3">
      <c r="I45" s="856"/>
    </row>
    <row r="46" spans="9:9" ht="15.6" x14ac:dyDescent="0.3">
      <c r="I46" s="856"/>
    </row>
    <row r="47" spans="9:9" ht="15.6" x14ac:dyDescent="0.3">
      <c r="I47" s="856"/>
    </row>
    <row r="48" spans="9:9" ht="15.6" x14ac:dyDescent="0.3">
      <c r="I48" s="856"/>
    </row>
    <row r="49" spans="2:9" ht="15.6" x14ac:dyDescent="0.3">
      <c r="I49" s="856"/>
    </row>
    <row r="50" spans="2:9" ht="15.6" x14ac:dyDescent="0.3">
      <c r="H50" s="856" t="str">
        <f t="shared" ref="H50" si="0" xml:space="preserve"> CONCATENATE(B26," ",C26)</f>
        <v xml:space="preserve"> </v>
      </c>
      <c r="I50" s="856"/>
    </row>
    <row r="51" spans="2:9" ht="15.6" x14ac:dyDescent="0.3">
      <c r="I51" s="856"/>
    </row>
    <row r="52" spans="2:9" ht="15.6" x14ac:dyDescent="0.3">
      <c r="I52" s="856"/>
    </row>
    <row r="53" spans="2:9" ht="15.6" x14ac:dyDescent="0.3">
      <c r="I53" s="856"/>
    </row>
    <row r="54" spans="2:9" ht="15.6" x14ac:dyDescent="0.3">
      <c r="I54" s="856"/>
    </row>
    <row r="55" spans="2:9" x14ac:dyDescent="0.3">
      <c r="B55" s="451" t="s">
        <v>2036</v>
      </c>
    </row>
    <row r="56" spans="2:9" ht="0.9" customHeight="1" x14ac:dyDescent="0.3"/>
    <row r="57" spans="2:9" x14ac:dyDescent="0.3">
      <c r="C57" s="421"/>
    </row>
    <row r="66" spans="4:6" ht="15.6" x14ac:dyDescent="0.3">
      <c r="F66" s="452"/>
    </row>
    <row r="72" spans="4:6" x14ac:dyDescent="0.3">
      <c r="D72" s="445"/>
    </row>
    <row r="73" spans="4:6" x14ac:dyDescent="0.3">
      <c r="D73" s="421"/>
    </row>
    <row r="74" spans="4:6" x14ac:dyDescent="0.3">
      <c r="D74" s="421"/>
    </row>
    <row r="75" spans="4:6" x14ac:dyDescent="0.3">
      <c r="D75" s="421"/>
    </row>
    <row r="76" spans="4:6" x14ac:dyDescent="0.3">
      <c r="D76" s="421"/>
    </row>
    <row r="77" spans="4:6" x14ac:dyDescent="0.3">
      <c r="D77" s="421"/>
    </row>
    <row r="78" spans="4:6" x14ac:dyDescent="0.3">
      <c r="D78" s="421"/>
    </row>
    <row r="79" spans="4:6" x14ac:dyDescent="0.3">
      <c r="D79" s="421"/>
    </row>
    <row r="80" spans="4:6" x14ac:dyDescent="0.3">
      <c r="D80" s="421"/>
    </row>
    <row r="81" spans="4:4" x14ac:dyDescent="0.3">
      <c r="D81" s="421"/>
    </row>
    <row r="82" spans="4:4" x14ac:dyDescent="0.3">
      <c r="D82" s="421"/>
    </row>
    <row r="83" spans="4:4" x14ac:dyDescent="0.3">
      <c r="D83" s="421"/>
    </row>
    <row r="84" spans="4:4" x14ac:dyDescent="0.3">
      <c r="D84" s="421"/>
    </row>
    <row r="85" spans="4:4" x14ac:dyDescent="0.3">
      <c r="D85" s="421"/>
    </row>
    <row r="86" spans="4:4" x14ac:dyDescent="0.3">
      <c r="D86" s="421"/>
    </row>
    <row r="87" spans="4:4" x14ac:dyDescent="0.3">
      <c r="D87" s="421"/>
    </row>
    <row r="88" spans="4:4" x14ac:dyDescent="0.3">
      <c r="D88" s="421"/>
    </row>
    <row r="89" spans="4:4" x14ac:dyDescent="0.3">
      <c r="D89" s="421"/>
    </row>
    <row r="90" spans="4:4" x14ac:dyDescent="0.3">
      <c r="D90" s="421"/>
    </row>
    <row r="91" spans="4:4" x14ac:dyDescent="0.3">
      <c r="D91" s="421"/>
    </row>
  </sheetData>
  <sheetProtection sheet="1" objects="1" scenarios="1" formatCells="0" formatColumns="0" formatRows="0" insertHyperlinks="0" selectLockedCells="1" sort="0" autoFilter="0"/>
  <conditionalFormatting sqref="D14:D18"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8">
      <iconSet iconSet="3ArrowsGray" showValue="0">
        <cfvo type="percent" val="0"/>
        <cfvo type="num" val="2"/>
        <cfvo type="num" val="3"/>
      </iconSet>
    </cfRule>
  </conditionalFormatting>
  <conditionalFormatting sqref="D5:D19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62" priority="4">
      <formula>MOD(ROW(A1),2)=0</formula>
    </cfRule>
    <cfRule type="expression" dxfId="61" priority="5">
      <formula>MOD(ROW(A2),2)=0</formula>
    </cfRule>
  </conditionalFormatting>
  <conditionalFormatting sqref="G5:I19">
    <cfRule type="expression" dxfId="60" priority="13068">
      <formula>MOD(ROW(E1),2)=0</formula>
    </cfRule>
    <cfRule type="expression" dxfId="59" priority="13069">
      <formula>MOD(ROW(E2),2)=0</formula>
    </cfRule>
  </conditionalFormatting>
  <conditionalFormatting sqref="B5:B19">
    <cfRule type="expression" dxfId="58" priority="1">
      <formula>AND(ISTEXT($C5),ISBLANK($B5))</formula>
    </cfRule>
  </conditionalFormatting>
  <dataValidations count="2">
    <dataValidation type="list" allowBlank="1" showInputMessage="1" showErrorMessage="1" sqref="D5:E56" xr:uid="{00000000-0002-0000-1900-000000000000}">
      <formula1>"1,2,3,4,5,6,7,8,9,10"</formula1>
    </dataValidation>
    <dataValidation type="list" allowBlank="1" showInputMessage="1" showErrorMessage="1" sqref="I5:J19 G5:G56" xr:uid="{00000000-0002-0000-19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C10B33A4-71F1-48D3-AF3A-0C631FEBD3D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  <x14:conditionalFormatting xmlns:xm="http://schemas.microsoft.com/office/excel/2006/main">
          <x14:cfRule type="iconSet" priority="7" id="{BC3A2DA6-AE26-4935-9BD3-6CA44D34B3D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24">
    <tabColor theme="3" tint="-0.249977111117893"/>
    <pageSetUpPr fitToPage="1"/>
  </sheetPr>
  <dimension ref="A1:S99"/>
  <sheetViews>
    <sheetView showGridLines="0" zoomScaleNormal="100" workbookViewId="0">
      <pane ySplit="1" topLeftCell="A2" activePane="bottomLeft" state="frozen"/>
      <selection activeCell="T12" sqref="T12"/>
      <selection pane="bottomLeft" activeCell="F28" sqref="F28:F32"/>
    </sheetView>
  </sheetViews>
  <sheetFormatPr baseColWidth="10" defaultColWidth="11.44140625" defaultRowHeight="14.4" x14ac:dyDescent="0.3"/>
  <cols>
    <col min="1" max="1" width="7" style="18" customWidth="1"/>
    <col min="2" max="2" width="4" style="18" customWidth="1"/>
    <col min="3" max="3" width="51.109375" style="18" customWidth="1"/>
    <col min="4" max="4" width="4.44140625" style="18" customWidth="1"/>
    <col min="5" max="5" width="1" style="18" customWidth="1"/>
    <col min="6" max="6" width="4" style="18" customWidth="1"/>
    <col min="7" max="7" width="51.109375" style="18" customWidth="1"/>
    <col min="8" max="8" width="4.44140625" style="18" customWidth="1"/>
    <col min="9" max="9" width="1.109375" style="18" customWidth="1"/>
    <col min="10" max="10" width="4.33203125" style="18" customWidth="1"/>
    <col min="11" max="11" width="51.109375" style="18" customWidth="1"/>
    <col min="12" max="12" width="4.44140625" style="18" customWidth="1"/>
    <col min="13" max="13" width="2.6640625" style="18" customWidth="1"/>
    <col min="14" max="14" width="5.44140625" style="18" customWidth="1"/>
    <col min="15" max="15" width="1.33203125" style="18" customWidth="1"/>
    <col min="16" max="22" width="5.44140625" style="18" customWidth="1"/>
    <col min="23" max="23" width="20" style="18" customWidth="1"/>
    <col min="24" max="30" width="5.44140625" style="18" customWidth="1"/>
    <col min="31" max="31" width="4.109375" style="18" customWidth="1"/>
    <col min="32" max="43" width="5.44140625" style="18" customWidth="1"/>
    <col min="44" max="16384" width="11.44140625" style="18"/>
  </cols>
  <sheetData>
    <row r="1" spans="1:19" s="2" customFormat="1" ht="43.95" customHeight="1" x14ac:dyDescent="0.3">
      <c r="A1" s="414"/>
      <c r="B1" s="411" t="str">
        <f ca="1">' '!A575</f>
        <v>S T R A T E G I E S</v>
      </c>
      <c r="C1" s="605"/>
      <c r="D1" s="414"/>
      <c r="E1" s="414"/>
      <c r="F1" s="605"/>
      <c r="G1" s="414"/>
      <c r="H1" s="857"/>
      <c r="I1" s="411"/>
      <c r="J1" s="858"/>
      <c r="K1" s="414"/>
      <c r="L1" s="604"/>
      <c r="M1" s="411"/>
      <c r="N1" s="411"/>
      <c r="O1" s="411"/>
      <c r="P1" s="411"/>
      <c r="Q1" s="411"/>
      <c r="R1" s="411"/>
      <c r="S1" s="411"/>
    </row>
    <row r="2" spans="1:19" s="2" customFormat="1" ht="0.15" customHeight="1" x14ac:dyDescent="0.3">
      <c r="A2" s="92"/>
      <c r="B2" s="92"/>
      <c r="C2" s="92"/>
      <c r="D2" s="92"/>
      <c r="E2" s="92"/>
      <c r="F2" s="92"/>
      <c r="G2" s="92"/>
      <c r="H2" s="859"/>
      <c r="I2" s="193"/>
      <c r="J2" s="92"/>
      <c r="K2" s="92"/>
      <c r="L2" s="859"/>
      <c r="M2" s="193"/>
      <c r="N2" s="193"/>
      <c r="O2" s="193"/>
      <c r="P2" s="193"/>
      <c r="Q2" s="193"/>
      <c r="R2" s="193"/>
      <c r="S2" s="193"/>
    </row>
    <row r="3" spans="1:19" ht="19.5" customHeight="1" x14ac:dyDescent="0.3">
      <c r="F3" s="607"/>
    </row>
    <row r="4" spans="1:19" ht="19.5" customHeight="1" x14ac:dyDescent="0.35">
      <c r="D4" s="860" t="str">
        <f ca="1">' '!A584</f>
        <v>Internal factors</v>
      </c>
      <c r="F4" s="861"/>
      <c r="G4" s="862" t="str">
        <f ca="1">' '!A307</f>
        <v>Strengths</v>
      </c>
      <c r="H4" s="630"/>
      <c r="I4" s="611"/>
      <c r="J4" s="863"/>
      <c r="K4" s="864" t="str">
        <f ca="1">' '!A308</f>
        <v>Weaknesses</v>
      </c>
      <c r="L4" s="865"/>
      <c r="N4" s="866"/>
    </row>
    <row r="5" spans="1:19" ht="12.75" customHeight="1" x14ac:dyDescent="0.3">
      <c r="D5" s="860"/>
      <c r="F5" s="867" t="s">
        <v>828</v>
      </c>
      <c r="G5" s="868" t="str">
        <f>IF('Swot-Analyse'!C7&lt;&gt;"",'Swot-Analyse'!C7,"")</f>
        <v/>
      </c>
      <c r="H5" s="869" t="str">
        <f>IF('Swot-Analyse'!F7&lt;&gt;"",'Swot-Analyse'!F7,"")</f>
        <v/>
      </c>
      <c r="I5" s="870"/>
      <c r="J5" s="867" t="s">
        <v>846</v>
      </c>
      <c r="K5" s="868" t="str">
        <f>IF('Swot-Analyse'!I7&lt;&gt;"",'Swot-Analyse'!I7,"")</f>
        <v/>
      </c>
      <c r="L5" s="871" t="str">
        <f>IF('Swot-Analyse'!L7&lt;&gt;"",'Swot-Analyse'!L7,"")</f>
        <v/>
      </c>
      <c r="N5" s="872"/>
      <c r="O5" s="872"/>
      <c r="Q5" s="872"/>
    </row>
    <row r="6" spans="1:19" ht="12.75" customHeight="1" x14ac:dyDescent="0.3">
      <c r="D6" s="860"/>
      <c r="F6" s="873" t="s">
        <v>829</v>
      </c>
      <c r="G6" s="868" t="str">
        <f>IF('Swot-Analyse'!C8&lt;&gt;"",'Swot-Analyse'!C8,"")</f>
        <v/>
      </c>
      <c r="H6" s="869" t="str">
        <f>IF('Swot-Analyse'!F8&lt;&gt;"",'Swot-Analyse'!F8,"")</f>
        <v/>
      </c>
      <c r="I6" s="870"/>
      <c r="J6" s="873" t="s">
        <v>847</v>
      </c>
      <c r="K6" s="868" t="str">
        <f>IF('Swot-Analyse'!I8&lt;&gt;"",'Swot-Analyse'!I8,"")</f>
        <v/>
      </c>
      <c r="L6" s="871" t="str">
        <f>IF('Swot-Analyse'!L8&lt;&gt;"",'Swot-Analyse'!L8,"")</f>
        <v/>
      </c>
      <c r="N6" s="872"/>
      <c r="O6" s="872"/>
      <c r="Q6" s="872"/>
    </row>
    <row r="7" spans="1:19" ht="12.75" customHeight="1" x14ac:dyDescent="0.3">
      <c r="D7" s="860"/>
      <c r="F7" s="873" t="s">
        <v>830</v>
      </c>
      <c r="G7" s="868" t="str">
        <f>IF('Swot-Analyse'!C9&lt;&gt;"",'Swot-Analyse'!C9,"")</f>
        <v/>
      </c>
      <c r="H7" s="869" t="str">
        <f>IF('Swot-Analyse'!F9&lt;&gt;"",'Swot-Analyse'!F9,"")</f>
        <v/>
      </c>
      <c r="I7" s="870"/>
      <c r="J7" s="873" t="s">
        <v>848</v>
      </c>
      <c r="K7" s="868" t="str">
        <f>IF('Swot-Analyse'!I9&lt;&gt;"",'Swot-Analyse'!I9,"")</f>
        <v/>
      </c>
      <c r="L7" s="871" t="str">
        <f>IF('Swot-Analyse'!L9&lt;&gt;"",'Swot-Analyse'!L9,"")</f>
        <v/>
      </c>
      <c r="N7" s="872"/>
      <c r="O7" s="872"/>
      <c r="Q7" s="872"/>
    </row>
    <row r="8" spans="1:19" ht="12.75" customHeight="1" x14ac:dyDescent="0.3">
      <c r="D8" s="860"/>
      <c r="F8" s="873" t="s">
        <v>831</v>
      </c>
      <c r="G8" s="868" t="str">
        <f>IF('Swot-Analyse'!C10&lt;&gt;"",'Swot-Analyse'!C10,"")</f>
        <v/>
      </c>
      <c r="H8" s="869" t="str">
        <f>IF('Swot-Analyse'!F10&lt;&gt;"",'Swot-Analyse'!F10,"")</f>
        <v/>
      </c>
      <c r="I8" s="870"/>
      <c r="J8" s="873" t="s">
        <v>849</v>
      </c>
      <c r="K8" s="868" t="str">
        <f>IF('Swot-Analyse'!I10&lt;&gt;"",'Swot-Analyse'!I10,"")</f>
        <v/>
      </c>
      <c r="L8" s="871" t="str">
        <f>IF('Swot-Analyse'!L10&lt;&gt;"",'Swot-Analyse'!L10,"")</f>
        <v/>
      </c>
      <c r="N8" s="872"/>
      <c r="O8" s="872"/>
      <c r="Q8" s="872"/>
    </row>
    <row r="9" spans="1:19" ht="12.75" customHeight="1" x14ac:dyDescent="0.3">
      <c r="D9" s="860"/>
      <c r="F9" s="873" t="s">
        <v>832</v>
      </c>
      <c r="G9" s="868" t="str">
        <f>IF('Swot-Analyse'!C11&lt;&gt;"",'Swot-Analyse'!C11,"")</f>
        <v/>
      </c>
      <c r="H9" s="869" t="str">
        <f>IF('Swot-Analyse'!F11&lt;&gt;"",'Swot-Analyse'!F11,"")</f>
        <v/>
      </c>
      <c r="I9" s="870"/>
      <c r="J9" s="873" t="s">
        <v>850</v>
      </c>
      <c r="K9" s="868" t="str">
        <f>IF('Swot-Analyse'!I11&lt;&gt;"",'Swot-Analyse'!I11,"")</f>
        <v/>
      </c>
      <c r="L9" s="871" t="str">
        <f>IF('Swot-Analyse'!L11&lt;&gt;"",'Swot-Analyse'!L11,"")</f>
        <v/>
      </c>
      <c r="N9" s="872"/>
      <c r="O9" s="872"/>
      <c r="Q9" s="872"/>
    </row>
    <row r="10" spans="1:19" ht="12.75" customHeight="1" x14ac:dyDescent="0.3">
      <c r="D10" s="860"/>
      <c r="F10" s="873" t="s">
        <v>833</v>
      </c>
      <c r="G10" s="868" t="str">
        <f>IF('Swot-Analyse'!C12&lt;&gt;"",'Swot-Analyse'!C12,"")</f>
        <v/>
      </c>
      <c r="H10" s="869" t="str">
        <f>IF('Swot-Analyse'!F12&lt;&gt;"",'Swot-Analyse'!F12,"")</f>
        <v/>
      </c>
      <c r="I10" s="870"/>
      <c r="J10" s="873" t="s">
        <v>851</v>
      </c>
      <c r="K10" s="868" t="str">
        <f>IF('Swot-Analyse'!I12&lt;&gt;"",'Swot-Analyse'!I12,"")</f>
        <v/>
      </c>
      <c r="L10" s="871" t="str">
        <f>IF('Swot-Analyse'!L12&lt;&gt;"",'Swot-Analyse'!L12,"")</f>
        <v/>
      </c>
      <c r="N10" s="872"/>
      <c r="O10" s="872"/>
      <c r="Q10" s="872"/>
    </row>
    <row r="11" spans="1:19" ht="12.75" customHeight="1" x14ac:dyDescent="0.3">
      <c r="D11" s="860"/>
      <c r="F11" s="873" t="s">
        <v>834</v>
      </c>
      <c r="G11" s="868" t="str">
        <f>IF('Swot-Analyse'!C13&lt;&gt;"",'Swot-Analyse'!C13,"")</f>
        <v/>
      </c>
      <c r="H11" s="869" t="str">
        <f>IF('Swot-Analyse'!F13&lt;&gt;"",'Swot-Analyse'!F13,"")</f>
        <v/>
      </c>
      <c r="I11" s="870"/>
      <c r="J11" s="873" t="s">
        <v>852</v>
      </c>
      <c r="K11" s="868" t="str">
        <f>IF('Swot-Analyse'!I13&lt;&gt;"",'Swot-Analyse'!I13,"")</f>
        <v/>
      </c>
      <c r="L11" s="871" t="str">
        <f>IF('Swot-Analyse'!L13&lt;&gt;"",'Swot-Analyse'!L13,"")</f>
        <v/>
      </c>
      <c r="N11" s="872"/>
      <c r="O11" s="872"/>
      <c r="Q11" s="872"/>
    </row>
    <row r="12" spans="1:19" ht="12.75" customHeight="1" x14ac:dyDescent="0.3">
      <c r="D12" s="860"/>
      <c r="F12" s="873" t="s">
        <v>835</v>
      </c>
      <c r="G12" s="868" t="str">
        <f>IF('Swot-Analyse'!C14&lt;&gt;"",'Swot-Analyse'!C14,"")</f>
        <v/>
      </c>
      <c r="H12" s="869" t="str">
        <f>IF('Swot-Analyse'!F14&lt;&gt;"",'Swot-Analyse'!F14,"")</f>
        <v/>
      </c>
      <c r="I12" s="870"/>
      <c r="J12" s="873" t="s">
        <v>853</v>
      </c>
      <c r="K12" s="868" t="str">
        <f>IF('Swot-Analyse'!I14&lt;&gt;"",'Swot-Analyse'!I14,"")</f>
        <v/>
      </c>
      <c r="L12" s="871" t="str">
        <f>IF('Swot-Analyse'!L14&lt;&gt;"",'Swot-Analyse'!L14,"")</f>
        <v/>
      </c>
      <c r="N12" s="872"/>
      <c r="O12" s="872"/>
      <c r="Q12" s="872"/>
    </row>
    <row r="13" spans="1:19" ht="12.75" customHeight="1" x14ac:dyDescent="0.3">
      <c r="D13" s="860"/>
      <c r="F13" s="873" t="s">
        <v>836</v>
      </c>
      <c r="G13" s="868" t="str">
        <f>IF('Swot-Analyse'!C15&lt;&gt;"",'Swot-Analyse'!C15,"")</f>
        <v/>
      </c>
      <c r="H13" s="869" t="str">
        <f>IF('Swot-Analyse'!F15&lt;&gt;"",'Swot-Analyse'!F15,"")</f>
        <v/>
      </c>
      <c r="I13" s="870"/>
      <c r="J13" s="873" t="s">
        <v>854</v>
      </c>
      <c r="K13" s="868" t="str">
        <f>IF('Swot-Analyse'!I15&lt;&gt;"",'Swot-Analyse'!I15,"")</f>
        <v/>
      </c>
      <c r="L13" s="871" t="str">
        <f>IF('Swot-Analyse'!L15&lt;&gt;"",'Swot-Analyse'!L15,"")</f>
        <v/>
      </c>
      <c r="N13" s="872"/>
      <c r="O13" s="872"/>
      <c r="Q13" s="872"/>
    </row>
    <row r="14" spans="1:19" ht="12.75" customHeight="1" x14ac:dyDescent="0.3">
      <c r="D14" s="860"/>
      <c r="F14" s="873" t="s">
        <v>837</v>
      </c>
      <c r="G14" s="868" t="str">
        <f>IF('Swot-Analyse'!C16&lt;&gt;"",'Swot-Analyse'!C16,"")</f>
        <v/>
      </c>
      <c r="H14" s="869" t="str">
        <f>IF('Swot-Analyse'!F16&lt;&gt;"",'Swot-Analyse'!F16,"")</f>
        <v/>
      </c>
      <c r="I14" s="870"/>
      <c r="J14" s="873" t="s">
        <v>855</v>
      </c>
      <c r="K14" s="868" t="str">
        <f>IF('Swot-Analyse'!I16&lt;&gt;"",'Swot-Analyse'!I16,"")</f>
        <v/>
      </c>
      <c r="L14" s="871" t="str">
        <f>IF('Swot-Analyse'!L16&lt;&gt;"",'Swot-Analyse'!L16,"")</f>
        <v/>
      </c>
      <c r="N14" s="872"/>
      <c r="O14" s="872"/>
      <c r="Q14" s="872"/>
    </row>
    <row r="15" spans="1:19" ht="12.75" customHeight="1" x14ac:dyDescent="0.3">
      <c r="D15" s="860"/>
      <c r="F15" s="873" t="s">
        <v>838</v>
      </c>
      <c r="G15" s="868" t="str">
        <f>IF('Swot-Analyse'!C17&lt;&gt;"",'Swot-Analyse'!C17,"")</f>
        <v/>
      </c>
      <c r="H15" s="869" t="str">
        <f>IF('Swot-Analyse'!F17&lt;&gt;"",'Swot-Analyse'!F17,"")</f>
        <v/>
      </c>
      <c r="I15" s="870"/>
      <c r="J15" s="873" t="s">
        <v>856</v>
      </c>
      <c r="K15" s="868" t="str">
        <f>IF('Swot-Analyse'!I17&lt;&gt;"",'Swot-Analyse'!I17,"")</f>
        <v/>
      </c>
      <c r="L15" s="871" t="str">
        <f>IF('Swot-Analyse'!L17&lt;&gt;"",'Swot-Analyse'!L17,"")</f>
        <v/>
      </c>
      <c r="N15" s="872"/>
      <c r="O15" s="872"/>
      <c r="Q15" s="872"/>
    </row>
    <row r="16" spans="1:19" ht="12.75" customHeight="1" x14ac:dyDescent="0.3">
      <c r="D16" s="860"/>
      <c r="F16" s="873" t="s">
        <v>839</v>
      </c>
      <c r="G16" s="868" t="str">
        <f>IF('Swot-Analyse'!C18&lt;&gt;"",'Swot-Analyse'!C18,"")</f>
        <v/>
      </c>
      <c r="H16" s="869" t="str">
        <f>IF('Swot-Analyse'!F18&lt;&gt;"",'Swot-Analyse'!F18,"")</f>
        <v/>
      </c>
      <c r="I16" s="870"/>
      <c r="J16" s="873" t="s">
        <v>857</v>
      </c>
      <c r="K16" s="868" t="str">
        <f>IF('Swot-Analyse'!I18&lt;&gt;"",'Swot-Analyse'!I18,"")</f>
        <v/>
      </c>
      <c r="L16" s="871" t="str">
        <f>IF('Swot-Analyse'!L18&lt;&gt;"",'Swot-Analyse'!L18,"")</f>
        <v/>
      </c>
      <c r="N16" s="872"/>
      <c r="O16" s="872"/>
      <c r="Q16" s="872"/>
    </row>
    <row r="17" spans="2:17" ht="12.75" customHeight="1" x14ac:dyDescent="0.3">
      <c r="D17" s="860"/>
      <c r="F17" s="873" t="s">
        <v>840</v>
      </c>
      <c r="G17" s="868" t="str">
        <f>IF('Swot-Analyse'!C19&lt;&gt;"",'Swot-Analyse'!C19,"")</f>
        <v/>
      </c>
      <c r="H17" s="869" t="str">
        <f>IF('Swot-Analyse'!F19&lt;&gt;"",'Swot-Analyse'!F19,"")</f>
        <v/>
      </c>
      <c r="I17" s="870"/>
      <c r="J17" s="873" t="s">
        <v>858</v>
      </c>
      <c r="K17" s="868" t="str">
        <f>IF('Swot-Analyse'!I19&lt;&gt;"",'Swot-Analyse'!I19,"")</f>
        <v/>
      </c>
      <c r="L17" s="871" t="str">
        <f>IF('Swot-Analyse'!L19&lt;&gt;"",'Swot-Analyse'!L19,"")</f>
        <v/>
      </c>
      <c r="N17" s="872"/>
      <c r="O17" s="872"/>
      <c r="Q17" s="872"/>
    </row>
    <row r="18" spans="2:17" ht="12.75" customHeight="1" x14ac:dyDescent="0.3">
      <c r="D18" s="860"/>
      <c r="F18" s="873" t="s">
        <v>841</v>
      </c>
      <c r="G18" s="868" t="str">
        <f>IF('Swot-Analyse'!C20&lt;&gt;"",'Swot-Analyse'!C20,"")</f>
        <v/>
      </c>
      <c r="H18" s="869" t="str">
        <f>IF('Swot-Analyse'!F20&lt;&gt;"",'Swot-Analyse'!F20,"")</f>
        <v/>
      </c>
      <c r="I18" s="870"/>
      <c r="J18" s="873" t="s">
        <v>859</v>
      </c>
      <c r="K18" s="868" t="str">
        <f>IF('Swot-Analyse'!I20&lt;&gt;"",'Swot-Analyse'!I20,"")</f>
        <v/>
      </c>
      <c r="L18" s="871" t="str">
        <f>IF('Swot-Analyse'!L20&lt;&gt;"",'Swot-Analyse'!L20,"")</f>
        <v/>
      </c>
      <c r="N18" s="872"/>
      <c r="O18" s="872"/>
      <c r="Q18" s="872"/>
    </row>
    <row r="19" spans="2:17" ht="12.75" customHeight="1" x14ac:dyDescent="0.3">
      <c r="D19" s="860"/>
      <c r="F19" s="873" t="s">
        <v>842</v>
      </c>
      <c r="G19" s="868" t="str">
        <f>IF('Swot-Analyse'!C21&lt;&gt;"",'Swot-Analyse'!C21,"")</f>
        <v/>
      </c>
      <c r="H19" s="869" t="str">
        <f>IF('Swot-Analyse'!F21&lt;&gt;"",'Swot-Analyse'!F21,"")</f>
        <v/>
      </c>
      <c r="I19" s="870"/>
      <c r="J19" s="873" t="s">
        <v>860</v>
      </c>
      <c r="K19" s="868" t="str">
        <f>IF('Swot-Analyse'!I21&lt;&gt;"",'Swot-Analyse'!I21,"")</f>
        <v/>
      </c>
      <c r="L19" s="871" t="str">
        <f>IF('Swot-Analyse'!L21&lt;&gt;"",'Swot-Analyse'!L21,"")</f>
        <v/>
      </c>
      <c r="N19" s="872"/>
      <c r="O19" s="872"/>
      <c r="Q19" s="872"/>
    </row>
    <row r="20" spans="2:17" ht="12.75" customHeight="1" x14ac:dyDescent="0.3">
      <c r="D20" s="860"/>
      <c r="F20" s="873" t="s">
        <v>843</v>
      </c>
      <c r="G20" s="868" t="str">
        <f>IF('Swot-Analyse'!C22&lt;&gt;"",'Swot-Analyse'!C22,"")</f>
        <v/>
      </c>
      <c r="H20" s="869" t="str">
        <f>IF('Swot-Analyse'!F22&lt;&gt;"",'Swot-Analyse'!F22,"")</f>
        <v/>
      </c>
      <c r="I20" s="870"/>
      <c r="J20" s="873" t="s">
        <v>861</v>
      </c>
      <c r="K20" s="868" t="str">
        <f>IF('Swot-Analyse'!I22&lt;&gt;"",'Swot-Analyse'!I22,"")</f>
        <v/>
      </c>
      <c r="L20" s="871" t="str">
        <f>IF('Swot-Analyse'!L22&lt;&gt;"",'Swot-Analyse'!L22,"")</f>
        <v/>
      </c>
      <c r="N20" s="872"/>
      <c r="O20" s="872"/>
      <c r="Q20" s="872"/>
    </row>
    <row r="21" spans="2:17" ht="12.75" customHeight="1" x14ac:dyDescent="0.3">
      <c r="D21" s="860"/>
      <c r="F21" s="873" t="s">
        <v>844</v>
      </c>
      <c r="G21" s="868" t="str">
        <f>IF('Swot-Analyse'!C23&lt;&gt;"",'Swot-Analyse'!C23,"")</f>
        <v/>
      </c>
      <c r="H21" s="869" t="str">
        <f>IF('Swot-Analyse'!F23&lt;&gt;"",'Swot-Analyse'!F23,"")</f>
        <v/>
      </c>
      <c r="I21" s="870"/>
      <c r="J21" s="873" t="s">
        <v>862</v>
      </c>
      <c r="K21" s="868" t="str">
        <f>IF('Swot-Analyse'!I23&lt;&gt;"",'Swot-Analyse'!I23,"")</f>
        <v/>
      </c>
      <c r="L21" s="871" t="str">
        <f>IF('Swot-Analyse'!L23&lt;&gt;"",'Swot-Analyse'!L23,"")</f>
        <v/>
      </c>
      <c r="N21" s="872"/>
      <c r="O21" s="872"/>
      <c r="Q21" s="872"/>
    </row>
    <row r="22" spans="2:17" ht="12.75" customHeight="1" x14ac:dyDescent="0.3">
      <c r="D22" s="860"/>
      <c r="F22" s="873" t="s">
        <v>845</v>
      </c>
      <c r="G22" s="868" t="str">
        <f>IF('Swot-Analyse'!C24&lt;&gt;"",'Swot-Analyse'!C24,"")</f>
        <v/>
      </c>
      <c r="H22" s="869" t="str">
        <f>IF('Swot-Analyse'!F24&lt;&gt;"",'Swot-Analyse'!F24,"")</f>
        <v/>
      </c>
      <c r="I22" s="870"/>
      <c r="J22" s="873" t="s">
        <v>863</v>
      </c>
      <c r="K22" s="868" t="str">
        <f>IF('Swot-Analyse'!I24&lt;&gt;"",'Swot-Analyse'!I24,"")</f>
        <v/>
      </c>
      <c r="L22" s="871" t="str">
        <f>IF('Swot-Analyse'!L24&lt;&gt;"",'Swot-Analyse'!L24,"")</f>
        <v/>
      </c>
      <c r="N22" s="872"/>
      <c r="O22" s="872"/>
      <c r="Q22" s="872"/>
    </row>
    <row r="23" spans="2:17" ht="12.75" customHeight="1" x14ac:dyDescent="0.3">
      <c r="D23" s="860"/>
      <c r="F23" s="873" t="s">
        <v>900</v>
      </c>
      <c r="G23" s="868" t="str">
        <f>IF('Swot-Analyse'!C25&lt;&gt;"",'Swot-Analyse'!C25,"")</f>
        <v/>
      </c>
      <c r="H23" s="869" t="str">
        <f>IF('Swot-Analyse'!F25&lt;&gt;"",'Swot-Analyse'!F25,"")</f>
        <v/>
      </c>
      <c r="I23" s="870"/>
      <c r="J23" s="873" t="s">
        <v>1932</v>
      </c>
      <c r="K23" s="868" t="str">
        <f>IF('Swot-Analyse'!I25&lt;&gt;"",'Swot-Analyse'!I25,"")</f>
        <v/>
      </c>
      <c r="L23" s="871" t="str">
        <f>IF('Swot-Analyse'!L25&lt;&gt;"",'Swot-Analyse'!L25,"")</f>
        <v/>
      </c>
      <c r="N23" s="872"/>
      <c r="O23" s="872"/>
      <c r="Q23" s="872"/>
    </row>
    <row r="24" spans="2:17" ht="12.75" customHeight="1" x14ac:dyDescent="0.3">
      <c r="C24" s="874" t="str">
        <f ca="1">' '!A585</f>
        <v>External factors</v>
      </c>
      <c r="D24" s="860"/>
      <c r="F24" s="873" t="s">
        <v>901</v>
      </c>
      <c r="G24" s="868" t="str">
        <f>IF('Swot-Analyse'!C26&lt;&gt;"",'Swot-Analyse'!C26,"")</f>
        <v/>
      </c>
      <c r="H24" s="869" t="str">
        <f>IF('Swot-Analyse'!F26&lt;&gt;"",'Swot-Analyse'!F26,"")</f>
        <v/>
      </c>
      <c r="I24" s="870"/>
      <c r="J24" s="873" t="s">
        <v>1933</v>
      </c>
      <c r="K24" s="868" t="str">
        <f>IF('Swot-Analyse'!I26&lt;&gt;"",'Swot-Analyse'!I26,"")</f>
        <v/>
      </c>
      <c r="L24" s="871" t="str">
        <f>IF('Swot-Analyse'!L26&lt;&gt;"",'Swot-Analyse'!L26,"")</f>
        <v/>
      </c>
      <c r="N24" s="872"/>
      <c r="O24" s="872"/>
      <c r="Q24" s="872"/>
    </row>
    <row r="25" spans="2:17" ht="6" customHeight="1" x14ac:dyDescent="0.4">
      <c r="C25" s="875"/>
      <c r="J25" s="770"/>
    </row>
    <row r="26" spans="2:17" ht="21" x14ac:dyDescent="0.4">
      <c r="B26" s="876"/>
      <c r="C26" s="877" t="str">
        <f ca="1">' '!A309</f>
        <v>Opportunities</v>
      </c>
      <c r="D26" s="876"/>
      <c r="F26" s="878"/>
      <c r="G26" s="879" t="str">
        <f ca="1">' '!A576</f>
        <v>SO-Strategies</v>
      </c>
      <c r="H26" s="880"/>
      <c r="J26" s="878"/>
      <c r="K26" s="879" t="str">
        <f ca="1">' '!A578</f>
        <v>WO-Strategies</v>
      </c>
      <c r="L26" s="880"/>
    </row>
    <row r="27" spans="2:17" ht="21" x14ac:dyDescent="0.4">
      <c r="B27" s="876"/>
      <c r="C27" s="877"/>
      <c r="D27" s="876"/>
      <c r="F27" s="878"/>
      <c r="G27" s="881" t="str">
        <f ca="1">' '!A580</f>
        <v>(Use forces to seize opportunities)</v>
      </c>
      <c r="H27" s="880"/>
      <c r="J27" s="878"/>
      <c r="K27" s="881" t="str">
        <f ca="1">' '!A582</f>
        <v>(Minimize weaknesses to seize opportunities)</v>
      </c>
      <c r="L27" s="880"/>
    </row>
    <row r="28" spans="2:17" ht="12.75" customHeight="1" x14ac:dyDescent="0.35">
      <c r="B28" s="867" t="s">
        <v>864</v>
      </c>
      <c r="C28" s="868" t="str">
        <f>IF('Swot-Analyse'!C28&lt;&gt;"",'Swot-Analyse'!C28,"")</f>
        <v/>
      </c>
      <c r="D28" s="871" t="str">
        <f>IF('Swot-Analyse'!F28&lt;&gt;"",'Swot-Analyse'!F28,"")</f>
        <v/>
      </c>
      <c r="F28" s="333">
        <v>1</v>
      </c>
      <c r="G28" s="328" t="s">
        <v>1978</v>
      </c>
      <c r="H28" s="329"/>
      <c r="I28" s="870"/>
      <c r="J28" s="333">
        <v>9</v>
      </c>
      <c r="K28" s="328"/>
      <c r="L28" s="329"/>
      <c r="N28" s="866"/>
    </row>
    <row r="29" spans="2:17" ht="12.75" customHeight="1" x14ac:dyDescent="0.3">
      <c r="B29" s="873" t="s">
        <v>865</v>
      </c>
      <c r="C29" s="868" t="str">
        <f>IF('Swot-Analyse'!C29&lt;&gt;"",'Swot-Analyse'!C29,"")</f>
        <v/>
      </c>
      <c r="D29" s="871" t="str">
        <f>IF('Swot-Analyse'!F29&lt;&gt;"",'Swot-Analyse'!F29,"")</f>
        <v/>
      </c>
      <c r="F29" s="333"/>
      <c r="G29" s="328"/>
      <c r="H29" s="329"/>
      <c r="I29" s="870"/>
      <c r="J29" s="333">
        <v>2</v>
      </c>
      <c r="K29" s="328"/>
      <c r="L29" s="329"/>
    </row>
    <row r="30" spans="2:17" ht="12.75" customHeight="1" x14ac:dyDescent="0.3">
      <c r="B30" s="873" t="s">
        <v>866</v>
      </c>
      <c r="C30" s="868" t="str">
        <f>IF('Swot-Analyse'!C30&lt;&gt;"",'Swot-Analyse'!C30,"")</f>
        <v/>
      </c>
      <c r="D30" s="871" t="str">
        <f>IF('Swot-Analyse'!F30&lt;&gt;"",'Swot-Analyse'!F30,"")</f>
        <v/>
      </c>
      <c r="F30" s="333"/>
      <c r="G30" s="328"/>
      <c r="H30" s="329"/>
      <c r="I30" s="870"/>
      <c r="J30" s="333">
        <v>3</v>
      </c>
      <c r="K30" s="328"/>
      <c r="L30" s="329"/>
    </row>
    <row r="31" spans="2:17" ht="12.75" customHeight="1" x14ac:dyDescent="0.3">
      <c r="B31" s="873" t="s">
        <v>867</v>
      </c>
      <c r="C31" s="868" t="str">
        <f>IF('Swot-Analyse'!C31&lt;&gt;"",'Swot-Analyse'!C31,"")</f>
        <v/>
      </c>
      <c r="D31" s="871" t="str">
        <f>IF('Swot-Analyse'!F31&lt;&gt;"",'Swot-Analyse'!F31,"")</f>
        <v/>
      </c>
      <c r="F31" s="333"/>
      <c r="G31" s="328"/>
      <c r="H31" s="329"/>
      <c r="I31" s="870"/>
      <c r="J31" s="333">
        <v>4</v>
      </c>
      <c r="K31" s="328"/>
      <c r="L31" s="329"/>
    </row>
    <row r="32" spans="2:17" ht="12.75" customHeight="1" x14ac:dyDescent="0.3">
      <c r="B32" s="873" t="s">
        <v>868</v>
      </c>
      <c r="C32" s="868" t="str">
        <f>IF('Swot-Analyse'!C32&lt;&gt;"",'Swot-Analyse'!C32,"")</f>
        <v/>
      </c>
      <c r="D32" s="871" t="str">
        <f>IF('Swot-Analyse'!F32&lt;&gt;"",'Swot-Analyse'!F32,"")</f>
        <v/>
      </c>
      <c r="F32" s="334"/>
      <c r="G32" s="330"/>
      <c r="H32" s="331"/>
      <c r="I32" s="870"/>
      <c r="J32" s="334">
        <v>5</v>
      </c>
      <c r="K32" s="330"/>
      <c r="L32" s="331"/>
    </row>
    <row r="33" spans="2:12" ht="12.75" customHeight="1" x14ac:dyDescent="0.3">
      <c r="B33" s="873" t="s">
        <v>869</v>
      </c>
      <c r="C33" s="868" t="str">
        <f>IF('Swot-Analyse'!C33&lt;&gt;"",'Swot-Analyse'!C33,"")</f>
        <v/>
      </c>
      <c r="D33" s="871" t="str">
        <f>IF('Swot-Analyse'!F33&lt;&gt;"",'Swot-Analyse'!F33,"")</f>
        <v/>
      </c>
      <c r="F33" s="332">
        <v>2</v>
      </c>
      <c r="G33" s="326" t="s">
        <v>1979</v>
      </c>
      <c r="H33" s="327"/>
      <c r="I33" s="870"/>
      <c r="J33" s="332">
        <v>10</v>
      </c>
      <c r="K33" s="326"/>
      <c r="L33" s="327"/>
    </row>
    <row r="34" spans="2:12" ht="12.75" customHeight="1" x14ac:dyDescent="0.3">
      <c r="B34" s="873" t="s">
        <v>870</v>
      </c>
      <c r="C34" s="868" t="str">
        <f>IF('Swot-Analyse'!C34&lt;&gt;"",'Swot-Analyse'!C34,"")</f>
        <v/>
      </c>
      <c r="D34" s="871" t="str">
        <f>IF('Swot-Analyse'!F34&lt;&gt;"",'Swot-Analyse'!F34,"")</f>
        <v/>
      </c>
      <c r="F34" s="333"/>
      <c r="G34" s="328"/>
      <c r="H34" s="329"/>
      <c r="I34" s="870"/>
      <c r="J34" s="333">
        <v>7</v>
      </c>
      <c r="K34" s="328"/>
      <c r="L34" s="329"/>
    </row>
    <row r="35" spans="2:12" ht="12.75" customHeight="1" x14ac:dyDescent="0.3">
      <c r="B35" s="873" t="s">
        <v>871</v>
      </c>
      <c r="C35" s="868" t="str">
        <f>IF('Swot-Analyse'!C35&lt;&gt;"",'Swot-Analyse'!C35,"")</f>
        <v/>
      </c>
      <c r="D35" s="871" t="str">
        <f>IF('Swot-Analyse'!F35&lt;&gt;"",'Swot-Analyse'!F35,"")</f>
        <v/>
      </c>
      <c r="F35" s="333"/>
      <c r="G35" s="328"/>
      <c r="H35" s="329"/>
      <c r="I35" s="870"/>
      <c r="J35" s="333">
        <v>8</v>
      </c>
      <c r="K35" s="328"/>
      <c r="L35" s="329"/>
    </row>
    <row r="36" spans="2:12" ht="12.75" customHeight="1" x14ac:dyDescent="0.3">
      <c r="B36" s="873" t="s">
        <v>872</v>
      </c>
      <c r="C36" s="868" t="str">
        <f>IF('Swot-Analyse'!C36&lt;&gt;"",'Swot-Analyse'!C36,"")</f>
        <v/>
      </c>
      <c r="D36" s="871" t="str">
        <f>IF('Swot-Analyse'!F36&lt;&gt;"",'Swot-Analyse'!F36,"")</f>
        <v/>
      </c>
      <c r="F36" s="333"/>
      <c r="G36" s="328"/>
      <c r="H36" s="329"/>
      <c r="I36" s="870"/>
      <c r="J36" s="333">
        <v>9</v>
      </c>
      <c r="K36" s="328"/>
      <c r="L36" s="329"/>
    </row>
    <row r="37" spans="2:12" ht="12.75" customHeight="1" x14ac:dyDescent="0.3">
      <c r="B37" s="873" t="s">
        <v>873</v>
      </c>
      <c r="C37" s="868" t="str">
        <f>IF('Swot-Analyse'!C37&lt;&gt;"",'Swot-Analyse'!C37,"")</f>
        <v/>
      </c>
      <c r="D37" s="871" t="str">
        <f>IF('Swot-Analyse'!F37&lt;&gt;"",'Swot-Analyse'!F37,"")</f>
        <v/>
      </c>
      <c r="F37" s="334"/>
      <c r="G37" s="330"/>
      <c r="H37" s="331"/>
      <c r="I37" s="870"/>
      <c r="J37" s="334">
        <v>10</v>
      </c>
      <c r="K37" s="330"/>
      <c r="L37" s="331"/>
    </row>
    <row r="38" spans="2:12" ht="12.75" customHeight="1" x14ac:dyDescent="0.3">
      <c r="B38" s="873" t="s">
        <v>874</v>
      </c>
      <c r="C38" s="868" t="str">
        <f>IF('Swot-Analyse'!C38&lt;&gt;"",'Swot-Analyse'!C38,"")</f>
        <v/>
      </c>
      <c r="D38" s="871" t="str">
        <f>IF('Swot-Analyse'!F38&lt;&gt;"",'Swot-Analyse'!F38,"")</f>
        <v/>
      </c>
      <c r="F38" s="332">
        <v>3</v>
      </c>
      <c r="G38" s="326"/>
      <c r="H38" s="327"/>
      <c r="I38" s="870"/>
      <c r="J38" s="332">
        <v>11</v>
      </c>
      <c r="K38" s="326"/>
      <c r="L38" s="327"/>
    </row>
    <row r="39" spans="2:12" ht="12.75" customHeight="1" x14ac:dyDescent="0.3">
      <c r="B39" s="873" t="s">
        <v>875</v>
      </c>
      <c r="C39" s="868" t="str">
        <f>IF('Swot-Analyse'!C39&lt;&gt;"",'Swot-Analyse'!C39,"")</f>
        <v/>
      </c>
      <c r="D39" s="871" t="str">
        <f>IF('Swot-Analyse'!F39&lt;&gt;"",'Swot-Analyse'!F39,"")</f>
        <v/>
      </c>
      <c r="F39" s="333"/>
      <c r="G39" s="328"/>
      <c r="H39" s="329"/>
      <c r="I39" s="870"/>
      <c r="J39" s="333">
        <v>12</v>
      </c>
      <c r="K39" s="328"/>
      <c r="L39" s="329"/>
    </row>
    <row r="40" spans="2:12" ht="12.75" customHeight="1" x14ac:dyDescent="0.3">
      <c r="B40" s="873" t="s">
        <v>876</v>
      </c>
      <c r="C40" s="868" t="str">
        <f>IF('Swot-Analyse'!C40&lt;&gt;"",'Swot-Analyse'!C40,"")</f>
        <v/>
      </c>
      <c r="D40" s="871" t="str">
        <f>IF('Swot-Analyse'!F40&lt;&gt;"",'Swot-Analyse'!F40,"")</f>
        <v/>
      </c>
      <c r="F40" s="333"/>
      <c r="G40" s="328"/>
      <c r="H40" s="329"/>
      <c r="I40" s="870"/>
      <c r="J40" s="333">
        <v>13</v>
      </c>
      <c r="K40" s="328"/>
      <c r="L40" s="329"/>
    </row>
    <row r="41" spans="2:12" ht="12.75" customHeight="1" x14ac:dyDescent="0.3">
      <c r="B41" s="873" t="s">
        <v>877</v>
      </c>
      <c r="C41" s="868" t="str">
        <f>IF('Swot-Analyse'!C41&lt;&gt;"",'Swot-Analyse'!C41,"")</f>
        <v/>
      </c>
      <c r="D41" s="871" t="str">
        <f>IF('Swot-Analyse'!F41&lt;&gt;"",'Swot-Analyse'!F41,"")</f>
        <v/>
      </c>
      <c r="F41" s="333"/>
      <c r="G41" s="328"/>
      <c r="H41" s="329"/>
      <c r="I41" s="870"/>
      <c r="J41" s="333">
        <v>14</v>
      </c>
      <c r="K41" s="328"/>
      <c r="L41" s="329"/>
    </row>
    <row r="42" spans="2:12" ht="12.75" customHeight="1" x14ac:dyDescent="0.3">
      <c r="B42" s="873" t="s">
        <v>878</v>
      </c>
      <c r="C42" s="868" t="str">
        <f>IF('Swot-Analyse'!C42&lt;&gt;"",'Swot-Analyse'!C42,"")</f>
        <v/>
      </c>
      <c r="D42" s="871" t="str">
        <f>IF('Swot-Analyse'!F42&lt;&gt;"",'Swot-Analyse'!F42,"")</f>
        <v/>
      </c>
      <c r="F42" s="334"/>
      <c r="G42" s="330"/>
      <c r="H42" s="331"/>
      <c r="I42" s="870"/>
      <c r="J42" s="334">
        <v>15</v>
      </c>
      <c r="K42" s="330"/>
      <c r="L42" s="331"/>
    </row>
    <row r="43" spans="2:12" ht="12.75" customHeight="1" x14ac:dyDescent="0.3">
      <c r="B43" s="873" t="s">
        <v>879</v>
      </c>
      <c r="C43" s="868" t="str">
        <f>IF('Swot-Analyse'!C43&lt;&gt;"",'Swot-Analyse'!C43,"")</f>
        <v/>
      </c>
      <c r="D43" s="871" t="str">
        <f>IF('Swot-Analyse'!F43&lt;&gt;"",'Swot-Analyse'!F43,"")</f>
        <v/>
      </c>
      <c r="F43" s="332">
        <v>4</v>
      </c>
      <c r="G43" s="326"/>
      <c r="H43" s="327"/>
      <c r="I43" s="870"/>
      <c r="J43" s="332">
        <v>12</v>
      </c>
      <c r="K43" s="326"/>
      <c r="L43" s="327"/>
    </row>
    <row r="44" spans="2:12" ht="12.75" customHeight="1" x14ac:dyDescent="0.3">
      <c r="B44" s="873" t="s">
        <v>880</v>
      </c>
      <c r="C44" s="868" t="str">
        <f>IF('Swot-Analyse'!C44&lt;&gt;"",'Swot-Analyse'!C44,"")</f>
        <v/>
      </c>
      <c r="D44" s="871" t="str">
        <f>IF('Swot-Analyse'!F44&lt;&gt;"",'Swot-Analyse'!F44,"")</f>
        <v/>
      </c>
      <c r="F44" s="333"/>
      <c r="G44" s="328"/>
      <c r="H44" s="329"/>
      <c r="I44" s="870"/>
      <c r="J44" s="333">
        <v>17</v>
      </c>
      <c r="K44" s="328"/>
      <c r="L44" s="329"/>
    </row>
    <row r="45" spans="2:12" ht="12.75" customHeight="1" x14ac:dyDescent="0.3">
      <c r="B45" s="873" t="s">
        <v>881</v>
      </c>
      <c r="C45" s="868" t="str">
        <f>IF('Swot-Analyse'!C45&lt;&gt;"",'Swot-Analyse'!C45,"")</f>
        <v/>
      </c>
      <c r="D45" s="871" t="str">
        <f>IF('Swot-Analyse'!F45&lt;&gt;"",'Swot-Analyse'!F45,"")</f>
        <v/>
      </c>
      <c r="F45" s="333"/>
      <c r="G45" s="328"/>
      <c r="H45" s="329"/>
      <c r="I45" s="870"/>
      <c r="J45" s="333">
        <v>18</v>
      </c>
      <c r="K45" s="328"/>
      <c r="L45" s="329"/>
    </row>
    <row r="46" spans="2:12" ht="12.75" customHeight="1" x14ac:dyDescent="0.3">
      <c r="B46" s="873" t="s">
        <v>1930</v>
      </c>
      <c r="C46" s="868" t="str">
        <f>IF('Swot-Analyse'!C46&lt;&gt;"",'Swot-Analyse'!C46,"")</f>
        <v/>
      </c>
      <c r="D46" s="871" t="str">
        <f>IF('Swot-Analyse'!F46&lt;&gt;"",'Swot-Analyse'!F46,"")</f>
        <v/>
      </c>
      <c r="F46" s="333"/>
      <c r="G46" s="328"/>
      <c r="H46" s="329"/>
      <c r="I46" s="870"/>
      <c r="J46" s="333">
        <v>19</v>
      </c>
      <c r="K46" s="328"/>
      <c r="L46" s="329"/>
    </row>
    <row r="47" spans="2:12" ht="12.75" customHeight="1" x14ac:dyDescent="0.3">
      <c r="B47" s="873" t="s">
        <v>1931</v>
      </c>
      <c r="C47" s="868" t="str">
        <f>IF('Swot-Analyse'!C47&lt;&gt;"",'Swot-Analyse'!C47,"")</f>
        <v/>
      </c>
      <c r="D47" s="871" t="str">
        <f>IF('Swot-Analyse'!F47&lt;&gt;"",'Swot-Analyse'!F47,"")</f>
        <v/>
      </c>
      <c r="F47" s="334"/>
      <c r="G47" s="330"/>
      <c r="H47" s="331"/>
      <c r="J47" s="334">
        <v>20</v>
      </c>
      <c r="K47" s="330"/>
      <c r="L47" s="331"/>
    </row>
    <row r="48" spans="2:12" ht="6" customHeight="1" x14ac:dyDescent="0.4">
      <c r="C48" s="875"/>
      <c r="J48" s="770"/>
    </row>
    <row r="49" spans="2:12" ht="19.5" customHeight="1" x14ac:dyDescent="0.4">
      <c r="B49" s="882"/>
      <c r="C49" s="883" t="str">
        <f ca="1">' '!A310</f>
        <v>Threats</v>
      </c>
      <c r="D49" s="882"/>
      <c r="F49" s="878"/>
      <c r="G49" s="879" t="str">
        <f ca="1">' '!A577</f>
        <v>ST-Strategies</v>
      </c>
      <c r="H49" s="880"/>
      <c r="J49" s="878"/>
      <c r="K49" s="879" t="str">
        <f ca="1">' '!A579</f>
        <v>WT-Strategies</v>
      </c>
      <c r="L49" s="880"/>
    </row>
    <row r="50" spans="2:12" ht="19.5" customHeight="1" x14ac:dyDescent="0.4">
      <c r="B50" s="882"/>
      <c r="C50" s="883"/>
      <c r="D50" s="882"/>
      <c r="F50" s="878"/>
      <c r="G50" s="881" t="str">
        <f ca="1">' '!A581</f>
        <v>(Use forces to avoid threats)</v>
      </c>
      <c r="H50" s="880"/>
      <c r="J50" s="878"/>
      <c r="K50" s="881" t="str">
        <f ca="1">' '!A583</f>
        <v>(Minimize weaknesses to avoid threats)</v>
      </c>
      <c r="L50" s="880"/>
    </row>
    <row r="51" spans="2:12" ht="12.75" customHeight="1" x14ac:dyDescent="0.3">
      <c r="B51" s="867" t="s">
        <v>882</v>
      </c>
      <c r="C51" s="868" t="str">
        <f>IF('Swot-Analyse'!I28&lt;&gt;"",'Swot-Analyse'!I28,"")</f>
        <v/>
      </c>
      <c r="D51" s="884" t="str">
        <f>IF('Swot-Analyse'!L28&lt;&gt;"",'Swot-Analyse'!L28,"")</f>
        <v/>
      </c>
      <c r="F51" s="333">
        <v>5</v>
      </c>
      <c r="G51" s="328"/>
      <c r="H51" s="329"/>
      <c r="J51" s="333">
        <v>13</v>
      </c>
      <c r="K51" s="328"/>
      <c r="L51" s="329"/>
    </row>
    <row r="52" spans="2:12" ht="12.75" customHeight="1" x14ac:dyDescent="0.3">
      <c r="B52" s="873" t="s">
        <v>883</v>
      </c>
      <c r="C52" s="868" t="str">
        <f>IF('Swot-Analyse'!I29&lt;&gt;"",'Swot-Analyse'!I29,"")</f>
        <v/>
      </c>
      <c r="D52" s="884" t="str">
        <f>IF('Swot-Analyse'!L29&lt;&gt;"",'Swot-Analyse'!L29,"")</f>
        <v/>
      </c>
      <c r="F52" s="333">
        <v>2</v>
      </c>
      <c r="G52" s="328"/>
      <c r="H52" s="329"/>
      <c r="J52" s="333">
        <v>2</v>
      </c>
      <c r="K52" s="328"/>
      <c r="L52" s="329"/>
    </row>
    <row r="53" spans="2:12" ht="12.75" customHeight="1" x14ac:dyDescent="0.3">
      <c r="B53" s="873" t="s">
        <v>884</v>
      </c>
      <c r="C53" s="868" t="str">
        <f>IF('Swot-Analyse'!I30&lt;&gt;"",'Swot-Analyse'!I30,"")</f>
        <v/>
      </c>
      <c r="D53" s="884" t="str">
        <f>IF('Swot-Analyse'!L30&lt;&gt;"",'Swot-Analyse'!L30,"")</f>
        <v/>
      </c>
      <c r="F53" s="333">
        <v>3</v>
      </c>
      <c r="G53" s="328"/>
      <c r="H53" s="329"/>
      <c r="J53" s="333">
        <v>3</v>
      </c>
      <c r="K53" s="328"/>
      <c r="L53" s="329"/>
    </row>
    <row r="54" spans="2:12" ht="12.75" customHeight="1" x14ac:dyDescent="0.3">
      <c r="B54" s="873" t="s">
        <v>885</v>
      </c>
      <c r="C54" s="868" t="str">
        <f>IF('Swot-Analyse'!I31&lt;&gt;"",'Swot-Analyse'!I31,"")</f>
        <v/>
      </c>
      <c r="D54" s="884" t="str">
        <f>IF('Swot-Analyse'!L31&lt;&gt;"",'Swot-Analyse'!L31,"")</f>
        <v/>
      </c>
      <c r="F54" s="333">
        <v>4</v>
      </c>
      <c r="G54" s="328"/>
      <c r="H54" s="329"/>
      <c r="J54" s="333">
        <v>4</v>
      </c>
      <c r="K54" s="328"/>
      <c r="L54" s="329"/>
    </row>
    <row r="55" spans="2:12" ht="12.75" customHeight="1" x14ac:dyDescent="0.3">
      <c r="B55" s="873" t="s">
        <v>886</v>
      </c>
      <c r="C55" s="868" t="str">
        <f>IF('Swot-Analyse'!I32&lt;&gt;"",'Swot-Analyse'!I32,"")</f>
        <v/>
      </c>
      <c r="D55" s="884" t="str">
        <f>IF('Swot-Analyse'!L32&lt;&gt;"",'Swot-Analyse'!L32,"")</f>
        <v/>
      </c>
      <c r="F55" s="334">
        <v>5</v>
      </c>
      <c r="G55" s="330"/>
      <c r="H55" s="331"/>
      <c r="J55" s="334">
        <v>5</v>
      </c>
      <c r="K55" s="330"/>
      <c r="L55" s="331"/>
    </row>
    <row r="56" spans="2:12" ht="12.75" customHeight="1" x14ac:dyDescent="0.3">
      <c r="B56" s="873" t="s">
        <v>887</v>
      </c>
      <c r="C56" s="868" t="str">
        <f>IF('Swot-Analyse'!I33&lt;&gt;"",'Swot-Analyse'!I33,"")</f>
        <v/>
      </c>
      <c r="D56" s="884" t="str">
        <f>IF('Swot-Analyse'!L33&lt;&gt;"",'Swot-Analyse'!L33,"")</f>
        <v/>
      </c>
      <c r="F56" s="332">
        <v>6</v>
      </c>
      <c r="G56" s="326"/>
      <c r="H56" s="327"/>
      <c r="J56" s="332">
        <v>14</v>
      </c>
      <c r="K56" s="326"/>
      <c r="L56" s="327"/>
    </row>
    <row r="57" spans="2:12" ht="12.75" customHeight="1" x14ac:dyDescent="0.3">
      <c r="B57" s="873" t="s">
        <v>888</v>
      </c>
      <c r="C57" s="868" t="str">
        <f>IF('Swot-Analyse'!I34&lt;&gt;"",'Swot-Analyse'!I34,"")</f>
        <v/>
      </c>
      <c r="D57" s="884" t="str">
        <f>IF('Swot-Analyse'!L34&lt;&gt;"",'Swot-Analyse'!L34,"")</f>
        <v/>
      </c>
      <c r="F57" s="333">
        <v>7</v>
      </c>
      <c r="G57" s="328"/>
      <c r="H57" s="329"/>
      <c r="J57" s="333">
        <v>7</v>
      </c>
      <c r="K57" s="328"/>
      <c r="L57" s="329"/>
    </row>
    <row r="58" spans="2:12" ht="12.75" customHeight="1" x14ac:dyDescent="0.3">
      <c r="B58" s="873" t="s">
        <v>889</v>
      </c>
      <c r="C58" s="868" t="str">
        <f>IF('Swot-Analyse'!I35&lt;&gt;"",'Swot-Analyse'!I35,"")</f>
        <v/>
      </c>
      <c r="D58" s="884" t="str">
        <f>IF('Swot-Analyse'!L35&lt;&gt;"",'Swot-Analyse'!L35,"")</f>
        <v/>
      </c>
      <c r="F58" s="333">
        <v>8</v>
      </c>
      <c r="G58" s="328"/>
      <c r="H58" s="329"/>
      <c r="J58" s="333">
        <v>8</v>
      </c>
      <c r="K58" s="328"/>
      <c r="L58" s="329"/>
    </row>
    <row r="59" spans="2:12" ht="12.75" customHeight="1" x14ac:dyDescent="0.3">
      <c r="B59" s="873" t="s">
        <v>890</v>
      </c>
      <c r="C59" s="868" t="str">
        <f>IF('Swot-Analyse'!I36&lt;&gt;"",'Swot-Analyse'!I36,"")</f>
        <v/>
      </c>
      <c r="D59" s="884" t="str">
        <f>IF('Swot-Analyse'!L36&lt;&gt;"",'Swot-Analyse'!L36,"")</f>
        <v/>
      </c>
      <c r="F59" s="333">
        <v>9</v>
      </c>
      <c r="G59" s="328"/>
      <c r="H59" s="329"/>
      <c r="J59" s="333">
        <v>9</v>
      </c>
      <c r="K59" s="328"/>
      <c r="L59" s="329"/>
    </row>
    <row r="60" spans="2:12" ht="12.75" customHeight="1" x14ac:dyDescent="0.3">
      <c r="B60" s="873" t="s">
        <v>891</v>
      </c>
      <c r="C60" s="868" t="str">
        <f>IF('Swot-Analyse'!I37&lt;&gt;"",'Swot-Analyse'!I37,"")</f>
        <v/>
      </c>
      <c r="D60" s="884" t="str">
        <f>IF('Swot-Analyse'!L37&lt;&gt;"",'Swot-Analyse'!L37,"")</f>
        <v/>
      </c>
      <c r="F60" s="334">
        <v>10</v>
      </c>
      <c r="G60" s="330"/>
      <c r="H60" s="331"/>
      <c r="J60" s="334">
        <v>10</v>
      </c>
      <c r="K60" s="330"/>
      <c r="L60" s="331"/>
    </row>
    <row r="61" spans="2:12" ht="12.75" customHeight="1" x14ac:dyDescent="0.3">
      <c r="B61" s="873" t="s">
        <v>892</v>
      </c>
      <c r="C61" s="868" t="str">
        <f>IF('Swot-Analyse'!I38&lt;&gt;"",'Swot-Analyse'!I38,"")</f>
        <v/>
      </c>
      <c r="D61" s="884" t="str">
        <f>IF('Swot-Analyse'!L38&lt;&gt;"",'Swot-Analyse'!L38,"")</f>
        <v/>
      </c>
      <c r="F61" s="332">
        <v>7</v>
      </c>
      <c r="G61" s="326"/>
      <c r="H61" s="327"/>
      <c r="J61" s="332">
        <v>15</v>
      </c>
      <c r="K61" s="326"/>
      <c r="L61" s="327"/>
    </row>
    <row r="62" spans="2:12" ht="12.75" customHeight="1" x14ac:dyDescent="0.3">
      <c r="B62" s="873" t="s">
        <v>893</v>
      </c>
      <c r="C62" s="868" t="str">
        <f>IF('Swot-Analyse'!I39&lt;&gt;"",'Swot-Analyse'!I39,"")</f>
        <v/>
      </c>
      <c r="D62" s="884" t="str">
        <f>IF('Swot-Analyse'!L39&lt;&gt;"",'Swot-Analyse'!L39,"")</f>
        <v/>
      </c>
      <c r="F62" s="333">
        <v>12</v>
      </c>
      <c r="G62" s="328"/>
      <c r="H62" s="329"/>
      <c r="J62" s="333">
        <v>12</v>
      </c>
      <c r="K62" s="328"/>
      <c r="L62" s="329"/>
    </row>
    <row r="63" spans="2:12" ht="12.75" customHeight="1" x14ac:dyDescent="0.3">
      <c r="B63" s="873" t="s">
        <v>894</v>
      </c>
      <c r="C63" s="868" t="str">
        <f>IF('Swot-Analyse'!I40&lt;&gt;"",'Swot-Analyse'!I40,"")</f>
        <v/>
      </c>
      <c r="D63" s="884" t="str">
        <f>IF('Swot-Analyse'!L40&lt;&gt;"",'Swot-Analyse'!L40,"")</f>
        <v/>
      </c>
      <c r="F63" s="333">
        <v>13</v>
      </c>
      <c r="G63" s="328"/>
      <c r="H63" s="329"/>
      <c r="J63" s="333">
        <v>13</v>
      </c>
      <c r="K63" s="328"/>
      <c r="L63" s="329"/>
    </row>
    <row r="64" spans="2:12" ht="12.75" customHeight="1" x14ac:dyDescent="0.3">
      <c r="B64" s="873" t="s">
        <v>895</v>
      </c>
      <c r="C64" s="868" t="str">
        <f>IF('Swot-Analyse'!I41&lt;&gt;"",'Swot-Analyse'!I41,"")</f>
        <v/>
      </c>
      <c r="D64" s="884" t="str">
        <f>IF('Swot-Analyse'!L41&lt;&gt;"",'Swot-Analyse'!L41,"")</f>
        <v/>
      </c>
      <c r="F64" s="333">
        <v>14</v>
      </c>
      <c r="G64" s="328"/>
      <c r="H64" s="329"/>
      <c r="J64" s="333">
        <v>14</v>
      </c>
      <c r="K64" s="328"/>
      <c r="L64" s="329"/>
    </row>
    <row r="65" spans="2:12" ht="12.75" customHeight="1" x14ac:dyDescent="0.3">
      <c r="B65" s="873" t="s">
        <v>896</v>
      </c>
      <c r="C65" s="868" t="str">
        <f>IF('Swot-Analyse'!I42&lt;&gt;"",'Swot-Analyse'!I42,"")</f>
        <v/>
      </c>
      <c r="D65" s="884" t="str">
        <f>IF('Swot-Analyse'!L42&lt;&gt;"",'Swot-Analyse'!L42,"")</f>
        <v/>
      </c>
      <c r="F65" s="334">
        <v>15</v>
      </c>
      <c r="G65" s="330"/>
      <c r="H65" s="331"/>
      <c r="J65" s="334">
        <v>15</v>
      </c>
      <c r="K65" s="330"/>
      <c r="L65" s="331"/>
    </row>
    <row r="66" spans="2:12" ht="12.75" customHeight="1" x14ac:dyDescent="0.3">
      <c r="B66" s="873" t="s">
        <v>897</v>
      </c>
      <c r="C66" s="868" t="str">
        <f>IF('Swot-Analyse'!I43&lt;&gt;"",'Swot-Analyse'!I43,"")</f>
        <v/>
      </c>
      <c r="D66" s="884" t="str">
        <f>IF('Swot-Analyse'!L43&lt;&gt;"",'Swot-Analyse'!L43,"")</f>
        <v/>
      </c>
      <c r="F66" s="332">
        <v>8</v>
      </c>
      <c r="G66" s="326"/>
      <c r="H66" s="327"/>
      <c r="J66" s="332">
        <v>16</v>
      </c>
      <c r="K66" s="326"/>
      <c r="L66" s="327"/>
    </row>
    <row r="67" spans="2:12" ht="12.75" customHeight="1" x14ac:dyDescent="0.3">
      <c r="B67" s="873" t="s">
        <v>898</v>
      </c>
      <c r="C67" s="868" t="str">
        <f>IF('Swot-Analyse'!I44&lt;&gt;"",'Swot-Analyse'!I44,"")</f>
        <v/>
      </c>
      <c r="D67" s="884" t="str">
        <f>IF('Swot-Analyse'!L44&lt;&gt;"",'Swot-Analyse'!L44,"")</f>
        <v/>
      </c>
      <c r="F67" s="333">
        <v>17</v>
      </c>
      <c r="G67" s="328"/>
      <c r="H67" s="329"/>
      <c r="J67" s="333">
        <v>17</v>
      </c>
      <c r="K67" s="328"/>
      <c r="L67" s="329"/>
    </row>
    <row r="68" spans="2:12" ht="12.75" customHeight="1" x14ac:dyDescent="0.3">
      <c r="B68" s="873" t="s">
        <v>899</v>
      </c>
      <c r="C68" s="868" t="str">
        <f>IF('Swot-Analyse'!I45&lt;&gt;"",'Swot-Analyse'!I45,"")</f>
        <v/>
      </c>
      <c r="D68" s="884" t="str">
        <f>IF('Swot-Analyse'!L45&lt;&gt;"",'Swot-Analyse'!L45,"")</f>
        <v/>
      </c>
      <c r="F68" s="333">
        <v>18</v>
      </c>
      <c r="G68" s="328"/>
      <c r="H68" s="329"/>
      <c r="J68" s="333">
        <v>18</v>
      </c>
      <c r="K68" s="328"/>
      <c r="L68" s="329"/>
    </row>
    <row r="69" spans="2:12" ht="12.75" customHeight="1" x14ac:dyDescent="0.3">
      <c r="B69" s="873" t="s">
        <v>1928</v>
      </c>
      <c r="C69" s="868" t="str">
        <f>IF('Swot-Analyse'!I46&lt;&gt;"",'Swot-Analyse'!I46,"")</f>
        <v/>
      </c>
      <c r="D69" s="884" t="str">
        <f>IF('Swot-Analyse'!L46&lt;&gt;"",'Swot-Analyse'!L46,"")</f>
        <v/>
      </c>
      <c r="F69" s="333">
        <v>19</v>
      </c>
      <c r="G69" s="328"/>
      <c r="H69" s="329"/>
      <c r="J69" s="333">
        <v>19</v>
      </c>
      <c r="K69" s="328"/>
      <c r="L69" s="329"/>
    </row>
    <row r="70" spans="2:12" ht="12.75" customHeight="1" x14ac:dyDescent="0.3">
      <c r="B70" s="873" t="s">
        <v>1929</v>
      </c>
      <c r="C70" s="868" t="str">
        <f>IF('Swot-Analyse'!I47&lt;&gt;"",'Swot-Analyse'!I47,"")</f>
        <v/>
      </c>
      <c r="D70" s="884" t="str">
        <f>IF('Swot-Analyse'!L47&lt;&gt;"",'Swot-Analyse'!L47,"")</f>
        <v/>
      </c>
      <c r="F70" s="334">
        <v>20</v>
      </c>
      <c r="G70" s="330"/>
      <c r="H70" s="331"/>
      <c r="J70" s="334">
        <v>20</v>
      </c>
      <c r="K70" s="330"/>
      <c r="L70" s="331"/>
    </row>
    <row r="71" spans="2:12" x14ac:dyDescent="0.3">
      <c r="B71" s="423" t="s">
        <v>2036</v>
      </c>
    </row>
    <row r="73" spans="2:12" ht="6.75" customHeight="1" x14ac:dyDescent="0.3"/>
    <row r="74" spans="2:12" ht="7.5" hidden="1" customHeight="1" x14ac:dyDescent="0.3"/>
    <row r="85" s="18" customFormat="1" ht="4.5" customHeight="1" x14ac:dyDescent="0.3"/>
    <row r="87" s="18" customFormat="1" ht="6.75" customHeight="1" x14ac:dyDescent="0.3"/>
    <row r="88" s="18" customFormat="1" ht="7.5" hidden="1" customHeight="1" x14ac:dyDescent="0.3"/>
    <row r="99" s="18" customFormat="1" ht="4.5" customHeight="1" x14ac:dyDescent="0.3"/>
  </sheetData>
  <sheetProtection sheet="1" objects="1" scenarios="1" formatCells="0" formatColumns="0" formatRows="0" insertHyperlinks="0" selectLockedCells="1" sort="0" autoFilter="0"/>
  <mergeCells count="33">
    <mergeCell ref="G51:H55"/>
    <mergeCell ref="F43:F47"/>
    <mergeCell ref="F66:F70"/>
    <mergeCell ref="G66:H70"/>
    <mergeCell ref="J28:J32"/>
    <mergeCell ref="J43:J47"/>
    <mergeCell ref="F51:F55"/>
    <mergeCell ref="K28:L32"/>
    <mergeCell ref="J33:J37"/>
    <mergeCell ref="K33:L37"/>
    <mergeCell ref="J38:J42"/>
    <mergeCell ref="K38:L42"/>
    <mergeCell ref="K43:L47"/>
    <mergeCell ref="J51:J55"/>
    <mergeCell ref="K51:L55"/>
    <mergeCell ref="J56:J60"/>
    <mergeCell ref="K56:L60"/>
    <mergeCell ref="K61:L65"/>
    <mergeCell ref="J66:J70"/>
    <mergeCell ref="K66:L70"/>
    <mergeCell ref="D4:D24"/>
    <mergeCell ref="G28:H32"/>
    <mergeCell ref="F28:F32"/>
    <mergeCell ref="G33:H37"/>
    <mergeCell ref="J61:J65"/>
    <mergeCell ref="F56:F60"/>
    <mergeCell ref="G56:H60"/>
    <mergeCell ref="F61:F65"/>
    <mergeCell ref="G61:H65"/>
    <mergeCell ref="F33:F37"/>
    <mergeCell ref="G38:H42"/>
    <mergeCell ref="F38:F42"/>
    <mergeCell ref="G43:H47"/>
  </mergeCells>
  <conditionalFormatting sqref="F5:H24">
    <cfRule type="expression" dxfId="57" priority="59">
      <formula>MOD(ROW(A2),2)=0</formula>
    </cfRule>
    <cfRule type="expression" dxfId="56" priority="60">
      <formula>MOD(ROW(A1),2)=0</formula>
    </cfRule>
  </conditionalFormatting>
  <conditionalFormatting sqref="J5:L24">
    <cfRule type="expression" dxfId="55" priority="61">
      <formula>MOD(ROW(A2),2)=0</formula>
    </cfRule>
    <cfRule type="expression" dxfId="54" priority="62">
      <formula>MOD(ROW(A1),2)=0</formula>
    </cfRule>
  </conditionalFormatting>
  <conditionalFormatting sqref="B28:D47">
    <cfRule type="expression" dxfId="53" priority="13145">
      <formula>MOD(ROW(A1),2)=0</formula>
    </cfRule>
    <cfRule type="expression" dxfId="52" priority="13146">
      <formula>MOD(ROW(A2),2)=0</formula>
    </cfRule>
  </conditionalFormatting>
  <conditionalFormatting sqref="B51:D70">
    <cfRule type="expression" dxfId="51" priority="25">
      <formula>MOD(ROW(XFD1048571),2)=0</formula>
    </cfRule>
    <cfRule type="expression" dxfId="50" priority="26">
      <formula>MOD(ROW(XFD1048572),2)=0</formula>
    </cfRule>
  </conditionalFormatting>
  <conditionalFormatting sqref="F28:G28 F33:G33 F38:G38 F43:G43 J33:K33 J38:K38 J43:K43 F61:G61 F66:G66 J61:K61 J66:K66">
    <cfRule type="expression" dxfId="49" priority="7">
      <formula>MOD(ROW(A1),2)=0</formula>
    </cfRule>
    <cfRule type="expression" dxfId="48" priority="8">
      <formula>MOD(ROW(A2),2)=0</formula>
    </cfRule>
  </conditionalFormatting>
  <conditionalFormatting sqref="F56:G56">
    <cfRule type="expression" dxfId="47" priority="5">
      <formula>MOD(ROW(A29),2)=0</formula>
    </cfRule>
    <cfRule type="expression" dxfId="46" priority="6">
      <formula>MOD(ROW(A30),2)=0</formula>
    </cfRule>
  </conditionalFormatting>
  <conditionalFormatting sqref="J28:K28">
    <cfRule type="expression" dxfId="45" priority="3">
      <formula>MOD(ROW(E1),2)=0</formula>
    </cfRule>
    <cfRule type="expression" dxfId="44" priority="4">
      <formula>MOD(ROW(E2),2)=0</formula>
    </cfRule>
  </conditionalFormatting>
  <conditionalFormatting sqref="J56:K56">
    <cfRule type="expression" dxfId="43" priority="1">
      <formula>MOD(ROW(E29),2)=0</formula>
    </cfRule>
    <cfRule type="expression" dxfId="42" priority="2">
      <formula>MOD(ROW(E30),2)=0</formula>
    </cfRule>
  </conditionalFormatting>
  <conditionalFormatting sqref="J51:K51 F51:G51">
    <cfRule type="expression" dxfId="41" priority="13148">
      <formula>MOD(ROW(A23),2)=0</formula>
    </cfRule>
    <cfRule type="expression" dxfId="40" priority="13149">
      <formula>MOD(ROW(A24),2)=0</formula>
    </cfRule>
  </conditionalFormatting>
  <dataValidations count="1">
    <dataValidation type="list" allowBlank="1" showInputMessage="1" showErrorMessage="1" sqref="H26:H27 L26:L27 H49:H50 L49:L50" xr:uid="{00000000-0002-0000-1A00-000000000000}">
      <formula1>"-5,-4,-3,-2,-1,0,1,2,3,4,5"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79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Tabelle56">
    <tabColor theme="4" tint="-0.249977111117893"/>
  </sheetPr>
  <dimension ref="A1:I75"/>
  <sheetViews>
    <sheetView showGridLines="0" zoomScaleNormal="100" workbookViewId="0">
      <pane ySplit="1" topLeftCell="A2" activePane="bottomLeft" state="frozen"/>
      <selection activeCell="T12" sqref="T12"/>
      <selection pane="bottomLeft" activeCell="C25" sqref="C25"/>
    </sheetView>
  </sheetViews>
  <sheetFormatPr baseColWidth="10" defaultColWidth="12.5546875" defaultRowHeight="14.4" x14ac:dyDescent="0.3"/>
  <cols>
    <col min="1" max="1" width="7" style="18" customWidth="1"/>
    <col min="2" max="2" width="4.5546875" style="435" customWidth="1"/>
    <col min="3" max="3" width="29" style="435" customWidth="1"/>
    <col min="4" max="4" width="6.5546875" style="435" customWidth="1"/>
    <col min="5" max="5" width="9.88671875" style="435" bestFit="1" customWidth="1"/>
    <col min="6" max="6" width="30.88671875" style="435" customWidth="1"/>
    <col min="7" max="7" width="28.88671875" style="435" customWidth="1"/>
    <col min="8" max="8" width="7" style="435" customWidth="1"/>
    <col min="9" max="17" width="4" style="435" customWidth="1"/>
    <col min="18" max="16384" width="12.5546875" style="435"/>
  </cols>
  <sheetData>
    <row r="1" spans="1:9" s="433" customFormat="1" ht="42" customHeight="1" x14ac:dyDescent="0.3">
      <c r="A1" s="92"/>
      <c r="B1" s="430" t="str">
        <f ca="1">' '!A405</f>
        <v>S O U R C E S   O F   R E V E N U E</v>
      </c>
      <c r="C1" s="430"/>
      <c r="D1" s="430"/>
      <c r="E1" s="430"/>
      <c r="F1" s="430"/>
      <c r="G1" s="430"/>
      <c r="H1" s="431"/>
      <c r="I1" s="538"/>
    </row>
    <row r="2" spans="1:9" s="421" customFormat="1" ht="27.75" customHeight="1" x14ac:dyDescent="0.3">
      <c r="A2" s="18"/>
      <c r="B2" s="455"/>
    </row>
    <row r="3" spans="1:9" x14ac:dyDescent="0.3">
      <c r="A3" s="582"/>
    </row>
    <row r="23" spans="2:8" ht="27.75" customHeight="1" x14ac:dyDescent="0.3">
      <c r="C23" s="421"/>
    </row>
    <row r="24" spans="2:8" ht="33.75" customHeight="1" x14ac:dyDescent="0.3">
      <c r="B24" s="539" t="str">
        <f ca="1">' '!A66</f>
        <v>No.</v>
      </c>
      <c r="C24" s="540" t="str">
        <f ca="1">' '!A406</f>
        <v>Source of revenue</v>
      </c>
      <c r="D24" s="540" t="str">
        <f ca="1">' '!A410</f>
        <v>in %</v>
      </c>
      <c r="E24" s="885" t="str">
        <f ca="1">' '!A411</f>
        <v>Influence-able?</v>
      </c>
      <c r="F24" s="540" t="str">
        <f ca="1">' '!A71</f>
        <v>Chances (+) and 
dangers (-)</v>
      </c>
      <c r="G24" s="540" t="str">
        <f ca="1">' '!A72</f>
        <v>Possible measures</v>
      </c>
      <c r="H24" s="515" t="str">
        <f ca="1">' '!A73</f>
        <v>Status</v>
      </c>
    </row>
    <row r="25" spans="2:8" ht="23.4" x14ac:dyDescent="0.3">
      <c r="B25" s="162">
        <v>1</v>
      </c>
      <c r="C25" s="33" t="s">
        <v>920</v>
      </c>
      <c r="D25" s="34">
        <v>0.8</v>
      </c>
      <c r="E25" s="35">
        <v>1</v>
      </c>
      <c r="F25" s="36"/>
      <c r="G25" s="37"/>
      <c r="H25" s="38"/>
    </row>
    <row r="26" spans="2:8" ht="23.4" x14ac:dyDescent="0.3">
      <c r="B26" s="166">
        <v>2</v>
      </c>
      <c r="C26" s="37" t="s">
        <v>1781</v>
      </c>
      <c r="D26" s="39">
        <v>0.2</v>
      </c>
      <c r="E26" s="40">
        <v>2</v>
      </c>
      <c r="F26" s="41"/>
      <c r="G26" s="41"/>
      <c r="H26" s="42"/>
    </row>
    <row r="27" spans="2:8" ht="23.4" x14ac:dyDescent="0.3">
      <c r="B27" s="167">
        <v>3</v>
      </c>
      <c r="C27" s="41"/>
      <c r="D27" s="43"/>
      <c r="E27" s="44"/>
      <c r="F27" s="36"/>
      <c r="G27" s="37"/>
      <c r="H27" s="45"/>
    </row>
    <row r="28" spans="2:8" ht="23.4" x14ac:dyDescent="0.3">
      <c r="B28" s="166">
        <v>4</v>
      </c>
      <c r="C28" s="41"/>
      <c r="D28" s="43"/>
      <c r="E28" s="44"/>
      <c r="F28" s="41"/>
      <c r="G28" s="41"/>
      <c r="H28" s="42"/>
    </row>
    <row r="29" spans="2:8" ht="23.4" x14ac:dyDescent="0.3">
      <c r="B29" s="167">
        <v>5</v>
      </c>
      <c r="C29" s="41"/>
      <c r="D29" s="43"/>
      <c r="E29" s="44"/>
      <c r="F29" s="36"/>
      <c r="G29" s="37"/>
      <c r="H29" s="45"/>
    </row>
    <row r="30" spans="2:8" ht="23.4" x14ac:dyDescent="0.3">
      <c r="B30" s="166">
        <v>6</v>
      </c>
      <c r="C30" s="41"/>
      <c r="D30" s="43"/>
      <c r="E30" s="44"/>
      <c r="F30" s="41"/>
      <c r="G30" s="41"/>
      <c r="H30" s="42"/>
    </row>
    <row r="31" spans="2:8" ht="23.4" x14ac:dyDescent="0.3">
      <c r="B31" s="167">
        <v>7</v>
      </c>
      <c r="C31" s="41"/>
      <c r="D31" s="43"/>
      <c r="E31" s="44"/>
      <c r="F31" s="36"/>
      <c r="G31" s="37"/>
      <c r="H31" s="45"/>
    </row>
    <row r="32" spans="2:8" ht="23.4" x14ac:dyDescent="0.3">
      <c r="B32" s="166">
        <v>8</v>
      </c>
      <c r="C32" s="41"/>
      <c r="D32" s="43"/>
      <c r="E32" s="44"/>
      <c r="F32" s="41"/>
      <c r="G32" s="41"/>
      <c r="H32" s="42"/>
    </row>
    <row r="33" spans="2:8" ht="23.4" x14ac:dyDescent="0.3">
      <c r="B33" s="167">
        <v>9</v>
      </c>
      <c r="C33" s="41"/>
      <c r="D33" s="43"/>
      <c r="E33" s="44"/>
      <c r="F33" s="36"/>
      <c r="G33" s="37"/>
      <c r="H33" s="45"/>
    </row>
    <row r="34" spans="2:8" ht="23.4" x14ac:dyDescent="0.3">
      <c r="B34" s="166">
        <v>10</v>
      </c>
      <c r="C34" s="41"/>
      <c r="D34" s="43"/>
      <c r="E34" s="44"/>
      <c r="F34" s="41"/>
      <c r="G34" s="41"/>
      <c r="H34" s="42"/>
    </row>
    <row r="35" spans="2:8" ht="23.4" x14ac:dyDescent="0.3">
      <c r="B35" s="167">
        <v>11</v>
      </c>
      <c r="C35" s="41"/>
      <c r="D35" s="43"/>
      <c r="E35" s="44"/>
      <c r="F35" s="36"/>
      <c r="G35" s="37"/>
      <c r="H35" s="45"/>
    </row>
    <row r="36" spans="2:8" ht="23.4" x14ac:dyDescent="0.3">
      <c r="B36" s="166">
        <v>12</v>
      </c>
      <c r="C36" s="41"/>
      <c r="D36" s="43"/>
      <c r="E36" s="44"/>
      <c r="F36" s="41"/>
      <c r="G36" s="41"/>
      <c r="H36" s="42"/>
    </row>
    <row r="37" spans="2:8" ht="23.4" x14ac:dyDescent="0.3">
      <c r="B37" s="167">
        <v>13</v>
      </c>
      <c r="C37" s="41"/>
      <c r="D37" s="43"/>
      <c r="E37" s="44"/>
      <c r="F37" s="36"/>
      <c r="G37" s="37"/>
      <c r="H37" s="45"/>
    </row>
    <row r="38" spans="2:8" ht="23.4" x14ac:dyDescent="0.3">
      <c r="B38" s="166">
        <v>14</v>
      </c>
      <c r="C38" s="41"/>
      <c r="D38" s="43"/>
      <c r="E38" s="44"/>
      <c r="F38" s="41"/>
      <c r="G38" s="41"/>
      <c r="H38" s="42"/>
    </row>
    <row r="39" spans="2:8" ht="23.4" x14ac:dyDescent="0.3">
      <c r="B39" s="174">
        <v>15</v>
      </c>
      <c r="C39" s="41"/>
      <c r="D39" s="46"/>
      <c r="E39" s="47"/>
      <c r="F39" s="48"/>
      <c r="G39" s="49"/>
      <c r="H39" s="50"/>
    </row>
    <row r="40" spans="2:8" ht="16.2" thickBot="1" x14ac:dyDescent="0.35">
      <c r="B40" s="886"/>
      <c r="C40" s="887" t="s">
        <v>453</v>
      </c>
      <c r="D40" s="888">
        <f>SUM(D25:D39)</f>
        <v>1</v>
      </c>
      <c r="E40" s="889"/>
      <c r="F40" s="890"/>
      <c r="G40" s="890"/>
      <c r="H40" s="891"/>
    </row>
    <row r="41" spans="2:8" x14ac:dyDescent="0.3">
      <c r="B41" s="423" t="s">
        <v>2036</v>
      </c>
      <c r="C41" s="421"/>
    </row>
    <row r="56" spans="4:4" x14ac:dyDescent="0.3">
      <c r="D56" s="445"/>
    </row>
    <row r="57" spans="4:4" x14ac:dyDescent="0.3">
      <c r="D57" s="421"/>
    </row>
    <row r="58" spans="4:4" x14ac:dyDescent="0.3">
      <c r="D58" s="421"/>
    </row>
    <row r="59" spans="4:4" x14ac:dyDescent="0.3">
      <c r="D59" s="421"/>
    </row>
    <row r="60" spans="4:4" x14ac:dyDescent="0.3">
      <c r="D60" s="421"/>
    </row>
    <row r="61" spans="4:4" x14ac:dyDescent="0.3">
      <c r="D61" s="421"/>
    </row>
    <row r="62" spans="4:4" x14ac:dyDescent="0.3">
      <c r="D62" s="421"/>
    </row>
    <row r="63" spans="4:4" x14ac:dyDescent="0.3">
      <c r="D63" s="421"/>
    </row>
    <row r="64" spans="4:4" x14ac:dyDescent="0.3">
      <c r="D64" s="421"/>
    </row>
    <row r="65" spans="4:4" x14ac:dyDescent="0.3">
      <c r="D65" s="421"/>
    </row>
    <row r="66" spans="4:4" x14ac:dyDescent="0.3">
      <c r="D66" s="421"/>
    </row>
    <row r="67" spans="4:4" x14ac:dyDescent="0.3">
      <c r="D67" s="421"/>
    </row>
    <row r="68" spans="4:4" x14ac:dyDescent="0.3">
      <c r="D68" s="421"/>
    </row>
    <row r="69" spans="4:4" x14ac:dyDescent="0.3">
      <c r="D69" s="421"/>
    </row>
    <row r="70" spans="4:4" x14ac:dyDescent="0.3">
      <c r="D70" s="421"/>
    </row>
    <row r="71" spans="4:4" x14ac:dyDescent="0.3">
      <c r="D71" s="421"/>
    </row>
    <row r="72" spans="4:4" x14ac:dyDescent="0.3">
      <c r="D72" s="421"/>
    </row>
    <row r="73" spans="4:4" x14ac:dyDescent="0.3">
      <c r="D73" s="421"/>
    </row>
    <row r="74" spans="4:4" x14ac:dyDescent="0.3">
      <c r="D74" s="421"/>
    </row>
    <row r="75" spans="4:4" x14ac:dyDescent="0.3">
      <c r="D75" s="421"/>
    </row>
  </sheetData>
  <sheetProtection sheet="1" objects="1" scenarios="1" formatCells="0" formatColumns="0" formatRows="0" insertHyperlinks="0" selectLockedCells="1" sort="0" autoFilter="0"/>
  <conditionalFormatting sqref="B25:H40">
    <cfRule type="expression" dxfId="39" priority="2">
      <formula>MOD(ROW(A2),2)=0</formula>
    </cfRule>
    <cfRule type="expression" dxfId="38" priority="3">
      <formula>MOD(ROW(A3),2)=0</formula>
    </cfRule>
  </conditionalFormatting>
  <conditionalFormatting sqref="D25:D40">
    <cfRule type="expression" dxfId="37" priority="1">
      <formula>$D$40&gt;100%</formula>
    </cfRule>
  </conditionalFormatting>
  <dataValidations count="3">
    <dataValidation type="list" allowBlank="1" showInputMessage="1" showErrorMessage="1" sqref="H25:H39" xr:uid="{00000000-0002-0000-1B00-000000000000}">
      <formula1>"1,2,3"</formula1>
    </dataValidation>
    <dataValidation type="list" allowBlank="1" showInputMessage="1" showErrorMessage="1" sqref="E40" xr:uid="{00000000-0002-0000-1B00-000001000000}">
      <formula1>"1,2,3,4,5"</formula1>
    </dataValidation>
    <dataValidation type="list" allowBlank="1" showInputMessage="1" showErrorMessage="1" sqref="E25:E39" xr:uid="{00000000-0002-0000-1B00-000002000000}">
      <formula1>"0,1,2,3,4"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040" id="{3F3E8F39-9989-4CCC-A699-F5C5B9FE6DB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H25:H39</xm:sqref>
        </x14:conditionalFormatting>
        <x14:conditionalFormatting xmlns:xm="http://schemas.microsoft.com/office/excel/2006/main">
          <x14:cfRule type="iconSet" priority="4" id="{63630851-DA96-41DC-96F1-074BB8B8BB5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E25:E39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abelle55">
    <tabColor theme="4" tint="-0.249977111117893"/>
  </sheetPr>
  <dimension ref="A1:I75"/>
  <sheetViews>
    <sheetView showGridLines="0" zoomScaleNormal="100" workbookViewId="0">
      <pane ySplit="1" topLeftCell="A2" activePane="bottomLeft" state="frozen"/>
      <selection activeCell="T12" sqref="T12"/>
      <selection pane="bottomLeft" activeCell="C25" sqref="C25"/>
    </sheetView>
  </sheetViews>
  <sheetFormatPr baseColWidth="10" defaultColWidth="12.5546875" defaultRowHeight="14.4" x14ac:dyDescent="0.3"/>
  <cols>
    <col min="1" max="1" width="7" style="18" customWidth="1"/>
    <col min="2" max="2" width="4.5546875" style="435" customWidth="1"/>
    <col min="3" max="3" width="29" style="435" customWidth="1"/>
    <col min="4" max="4" width="6.109375" style="435" customWidth="1"/>
    <col min="5" max="5" width="9.88671875" style="435" bestFit="1" customWidth="1"/>
    <col min="6" max="6" width="30.88671875" style="435" customWidth="1"/>
    <col min="7" max="7" width="28.88671875" style="435" customWidth="1"/>
    <col min="8" max="8" width="7" style="435" customWidth="1"/>
    <col min="9" max="17" width="4" style="435" customWidth="1"/>
    <col min="18" max="16384" width="12.5546875" style="435"/>
  </cols>
  <sheetData>
    <row r="1" spans="1:9" s="433" customFormat="1" ht="42" customHeight="1" x14ac:dyDescent="0.3">
      <c r="A1" s="538"/>
      <c r="B1" s="430" t="str">
        <f ca="1">' '!A408</f>
        <v>C O S T   S T R U C T U R E</v>
      </c>
      <c r="C1" s="430"/>
      <c r="D1" s="430"/>
      <c r="E1" s="430"/>
      <c r="F1" s="430"/>
      <c r="G1" s="430"/>
      <c r="H1" s="431"/>
      <c r="I1" s="538"/>
    </row>
    <row r="2" spans="1:9" s="421" customFormat="1" ht="22.5" customHeight="1" x14ac:dyDescent="0.3">
      <c r="A2" s="18"/>
      <c r="B2" s="455"/>
    </row>
    <row r="3" spans="1:9" x14ac:dyDescent="0.3">
      <c r="A3" s="582"/>
    </row>
    <row r="23" spans="2:8" ht="31.5" customHeight="1" x14ac:dyDescent="0.3">
      <c r="C23" s="421"/>
    </row>
    <row r="24" spans="2:8" ht="33.75" customHeight="1" x14ac:dyDescent="0.3">
      <c r="B24" s="539" t="str">
        <f ca="1">' '!A66</f>
        <v>No.</v>
      </c>
      <c r="C24" s="540" t="str">
        <f ca="1">' '!A409</f>
        <v>Cost units</v>
      </c>
      <c r="D24" s="540" t="str">
        <f ca="1">' '!A410</f>
        <v>in %</v>
      </c>
      <c r="E24" s="885" t="str">
        <f ca="1">' '!A411</f>
        <v>Influence-able?</v>
      </c>
      <c r="F24" s="540" t="str">
        <f ca="1">' '!A71</f>
        <v>Chances (+) and 
dangers (-)</v>
      </c>
      <c r="G24" s="540" t="str">
        <f ca="1">' '!A72</f>
        <v>Possible measures</v>
      </c>
      <c r="H24" s="515" t="str">
        <f ca="1">' '!A73</f>
        <v>Status</v>
      </c>
    </row>
    <row r="25" spans="2:8" ht="23.4" x14ac:dyDescent="0.3">
      <c r="B25" s="162">
        <v>1</v>
      </c>
      <c r="C25" s="33" t="s">
        <v>1782</v>
      </c>
      <c r="D25" s="34">
        <v>0.6</v>
      </c>
      <c r="E25" s="35">
        <v>2</v>
      </c>
      <c r="F25" s="36"/>
      <c r="G25" s="37"/>
      <c r="H25" s="38"/>
    </row>
    <row r="26" spans="2:8" ht="23.4" x14ac:dyDescent="0.3">
      <c r="B26" s="166">
        <v>2</v>
      </c>
      <c r="C26" s="37" t="s">
        <v>1783</v>
      </c>
      <c r="D26" s="39">
        <v>0.4</v>
      </c>
      <c r="E26" s="40">
        <v>3</v>
      </c>
      <c r="F26" s="41"/>
      <c r="G26" s="41"/>
      <c r="H26" s="42"/>
    </row>
    <row r="27" spans="2:8" ht="23.4" x14ac:dyDescent="0.3">
      <c r="B27" s="167">
        <v>3</v>
      </c>
      <c r="C27" s="41"/>
      <c r="D27" s="43"/>
      <c r="E27" s="44"/>
      <c r="F27" s="36"/>
      <c r="G27" s="37"/>
      <c r="H27" s="45"/>
    </row>
    <row r="28" spans="2:8" ht="23.4" x14ac:dyDescent="0.3">
      <c r="B28" s="166">
        <v>4</v>
      </c>
      <c r="C28" s="41"/>
      <c r="D28" s="43"/>
      <c r="E28" s="44"/>
      <c r="F28" s="41"/>
      <c r="G28" s="41"/>
      <c r="H28" s="42"/>
    </row>
    <row r="29" spans="2:8" ht="23.4" x14ac:dyDescent="0.3">
      <c r="B29" s="167">
        <v>5</v>
      </c>
      <c r="C29" s="41"/>
      <c r="D29" s="43"/>
      <c r="E29" s="44"/>
      <c r="F29" s="36"/>
      <c r="G29" s="37"/>
      <c r="H29" s="45"/>
    </row>
    <row r="30" spans="2:8" ht="23.4" x14ac:dyDescent="0.3">
      <c r="B30" s="166">
        <v>6</v>
      </c>
      <c r="C30" s="41"/>
      <c r="D30" s="43"/>
      <c r="E30" s="44"/>
      <c r="F30" s="41"/>
      <c r="G30" s="41"/>
      <c r="H30" s="42"/>
    </row>
    <row r="31" spans="2:8" ht="23.4" x14ac:dyDescent="0.3">
      <c r="B31" s="167">
        <v>7</v>
      </c>
      <c r="C31" s="41"/>
      <c r="D31" s="43"/>
      <c r="E31" s="44"/>
      <c r="F31" s="36"/>
      <c r="G31" s="37"/>
      <c r="H31" s="45"/>
    </row>
    <row r="32" spans="2:8" ht="23.4" x14ac:dyDescent="0.3">
      <c r="B32" s="166">
        <v>8</v>
      </c>
      <c r="C32" s="41"/>
      <c r="D32" s="43"/>
      <c r="E32" s="44"/>
      <c r="F32" s="41"/>
      <c r="G32" s="41"/>
      <c r="H32" s="42"/>
    </row>
    <row r="33" spans="2:8" ht="23.4" x14ac:dyDescent="0.3">
      <c r="B33" s="167">
        <v>9</v>
      </c>
      <c r="C33" s="41"/>
      <c r="D33" s="43"/>
      <c r="E33" s="44"/>
      <c r="F33" s="36"/>
      <c r="G33" s="37"/>
      <c r="H33" s="45"/>
    </row>
    <row r="34" spans="2:8" ht="23.4" x14ac:dyDescent="0.3">
      <c r="B34" s="166">
        <v>10</v>
      </c>
      <c r="C34" s="41"/>
      <c r="D34" s="43"/>
      <c r="E34" s="44"/>
      <c r="F34" s="41"/>
      <c r="G34" s="41"/>
      <c r="H34" s="42"/>
    </row>
    <row r="35" spans="2:8" ht="23.4" x14ac:dyDescent="0.3">
      <c r="B35" s="167">
        <v>11</v>
      </c>
      <c r="C35" s="41"/>
      <c r="D35" s="43"/>
      <c r="E35" s="44"/>
      <c r="F35" s="36"/>
      <c r="G35" s="37"/>
      <c r="H35" s="45"/>
    </row>
    <row r="36" spans="2:8" ht="23.4" x14ac:dyDescent="0.3">
      <c r="B36" s="166">
        <v>12</v>
      </c>
      <c r="C36" s="41"/>
      <c r="D36" s="43"/>
      <c r="E36" s="44"/>
      <c r="F36" s="41"/>
      <c r="G36" s="41"/>
      <c r="H36" s="42"/>
    </row>
    <row r="37" spans="2:8" ht="23.4" x14ac:dyDescent="0.3">
      <c r="B37" s="167">
        <v>13</v>
      </c>
      <c r="C37" s="41"/>
      <c r="D37" s="43"/>
      <c r="E37" s="44"/>
      <c r="F37" s="36"/>
      <c r="G37" s="37"/>
      <c r="H37" s="45"/>
    </row>
    <row r="38" spans="2:8" ht="23.4" x14ac:dyDescent="0.3">
      <c r="B38" s="166">
        <v>14</v>
      </c>
      <c r="C38" s="41"/>
      <c r="D38" s="43"/>
      <c r="E38" s="44"/>
      <c r="F38" s="41"/>
      <c r="G38" s="41"/>
      <c r="H38" s="42"/>
    </row>
    <row r="39" spans="2:8" ht="23.4" x14ac:dyDescent="0.3">
      <c r="B39" s="174">
        <v>15</v>
      </c>
      <c r="C39" s="41"/>
      <c r="D39" s="46"/>
      <c r="E39" s="47"/>
      <c r="F39" s="48"/>
      <c r="G39" s="49"/>
      <c r="H39" s="50"/>
    </row>
    <row r="40" spans="2:8" ht="16.2" thickBot="1" x14ac:dyDescent="0.35">
      <c r="B40" s="886"/>
      <c r="C40" s="887" t="s">
        <v>453</v>
      </c>
      <c r="D40" s="888">
        <f>SUM(D25:D39)</f>
        <v>1</v>
      </c>
      <c r="E40" s="889"/>
      <c r="F40" s="890"/>
      <c r="G40" s="890"/>
      <c r="H40" s="891"/>
    </row>
    <row r="41" spans="2:8" x14ac:dyDescent="0.3">
      <c r="B41" s="423" t="s">
        <v>2036</v>
      </c>
      <c r="C41" s="421"/>
    </row>
    <row r="56" spans="4:4" x14ac:dyDescent="0.3">
      <c r="D56" s="445"/>
    </row>
    <row r="57" spans="4:4" x14ac:dyDescent="0.3">
      <c r="D57" s="421"/>
    </row>
    <row r="58" spans="4:4" x14ac:dyDescent="0.3">
      <c r="D58" s="421"/>
    </row>
    <row r="59" spans="4:4" x14ac:dyDescent="0.3">
      <c r="D59" s="421"/>
    </row>
    <row r="60" spans="4:4" x14ac:dyDescent="0.3">
      <c r="D60" s="421"/>
    </row>
    <row r="61" spans="4:4" x14ac:dyDescent="0.3">
      <c r="D61" s="421"/>
    </row>
    <row r="62" spans="4:4" x14ac:dyDescent="0.3">
      <c r="D62" s="421"/>
    </row>
    <row r="63" spans="4:4" x14ac:dyDescent="0.3">
      <c r="D63" s="421"/>
    </row>
    <row r="64" spans="4:4" x14ac:dyDescent="0.3">
      <c r="D64" s="421"/>
    </row>
    <row r="65" spans="4:4" x14ac:dyDescent="0.3">
      <c r="D65" s="421"/>
    </row>
    <row r="66" spans="4:4" x14ac:dyDescent="0.3">
      <c r="D66" s="421"/>
    </row>
    <row r="67" spans="4:4" x14ac:dyDescent="0.3">
      <c r="D67" s="421"/>
    </row>
    <row r="68" spans="4:4" x14ac:dyDescent="0.3">
      <c r="D68" s="421"/>
    </row>
    <row r="69" spans="4:4" x14ac:dyDescent="0.3">
      <c r="D69" s="421"/>
    </row>
    <row r="70" spans="4:4" x14ac:dyDescent="0.3">
      <c r="D70" s="421"/>
    </row>
    <row r="71" spans="4:4" x14ac:dyDescent="0.3">
      <c r="D71" s="421"/>
    </row>
    <row r="72" spans="4:4" x14ac:dyDescent="0.3">
      <c r="D72" s="421"/>
    </row>
    <row r="73" spans="4:4" x14ac:dyDescent="0.3">
      <c r="D73" s="421"/>
    </row>
    <row r="74" spans="4:4" x14ac:dyDescent="0.3">
      <c r="D74" s="421"/>
    </row>
    <row r="75" spans="4:4" x14ac:dyDescent="0.3">
      <c r="D75" s="421"/>
    </row>
  </sheetData>
  <sheetProtection sheet="1" objects="1" scenarios="1" formatCells="0" formatColumns="0" formatRows="0" insertHyperlinks="0" selectLockedCells="1" sort="0" autoFilter="0"/>
  <conditionalFormatting sqref="B40:E40">
    <cfRule type="expression" dxfId="36" priority="10">
      <formula>MOD(ROW(A21),2)=0</formula>
    </cfRule>
    <cfRule type="expression" dxfId="35" priority="11">
      <formula>MOD(ROW(A22),2)=0</formula>
    </cfRule>
  </conditionalFormatting>
  <conditionalFormatting sqref="F40:H40">
    <cfRule type="expression" dxfId="34" priority="12">
      <formula>MOD(ROW(#REF!),2)=0</formula>
    </cfRule>
    <cfRule type="expression" dxfId="33" priority="13">
      <formula>MOD(ROW(#REF!),2)=0</formula>
    </cfRule>
  </conditionalFormatting>
  <conditionalFormatting sqref="F25:H39 B25:D39">
    <cfRule type="expression" dxfId="32" priority="5">
      <formula>MOD(ROW(A2),2)=0</formula>
    </cfRule>
    <cfRule type="expression" dxfId="31" priority="6">
      <formula>MOD(ROW(A3),2)=0</formula>
    </cfRule>
  </conditionalFormatting>
  <conditionalFormatting sqref="E25:E39">
    <cfRule type="expression" dxfId="30" priority="2">
      <formula>MOD(ROW(D2),2)=0</formula>
    </cfRule>
    <cfRule type="expression" dxfId="29" priority="3">
      <formula>MOD(ROW(D3),2)=0</formula>
    </cfRule>
  </conditionalFormatting>
  <conditionalFormatting sqref="D25:D40">
    <cfRule type="expression" dxfId="28" priority="1">
      <formula>$D$40&gt;100%</formula>
    </cfRule>
  </conditionalFormatting>
  <dataValidations count="3">
    <dataValidation type="list" allowBlank="1" showInputMessage="1" showErrorMessage="1" sqref="H25:H40" xr:uid="{00000000-0002-0000-1C00-000000000000}">
      <formula1>"1,2,3"</formula1>
    </dataValidation>
    <dataValidation type="list" allowBlank="1" showInputMessage="1" showErrorMessage="1" sqref="E40" xr:uid="{00000000-0002-0000-1C00-000001000000}">
      <formula1>"1,2,3,4,5"</formula1>
    </dataValidation>
    <dataValidation type="list" allowBlank="1" showInputMessage="1" showErrorMessage="1" sqref="E25:E39" xr:uid="{00000000-0002-0000-1C00-000002000000}">
      <formula1>"0,1,2,3,4"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2F450AC9-6BAE-472E-83D5-BA7C6532750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E40</xm:sqref>
        </x14:conditionalFormatting>
        <x14:conditionalFormatting xmlns:xm="http://schemas.microsoft.com/office/excel/2006/main">
          <x14:cfRule type="iconSet" priority="15" id="{79B3FECC-88F8-41D6-A942-E51E4E249C1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H25:H39</xm:sqref>
        </x14:conditionalFormatting>
        <x14:conditionalFormatting xmlns:xm="http://schemas.microsoft.com/office/excel/2006/main">
          <x14:cfRule type="iconSet" priority="4" id="{142363FF-8CA9-4971-B3DA-06C1E343A60F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E25:E39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Tabelle11">
    <tabColor theme="4" tint="-0.249977111117893"/>
  </sheetPr>
  <dimension ref="A1:S67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18" customWidth="1"/>
    <col min="2" max="2" width="3.5546875" style="421" customWidth="1"/>
    <col min="3" max="3" width="31.44140625" style="421" customWidth="1"/>
    <col min="4" max="4" width="35.33203125" style="421" customWidth="1"/>
    <col min="5" max="5" width="11.6640625" style="421" bestFit="1" customWidth="1"/>
    <col min="6" max="6" width="6.44140625" style="421" customWidth="1"/>
    <col min="7" max="7" width="37.109375" style="421" customWidth="1"/>
    <col min="8" max="8" width="14.109375" style="421" customWidth="1"/>
    <col min="9" max="9" width="4.5546875" style="421" hidden="1" customWidth="1"/>
    <col min="10" max="10" width="11.44140625" style="421"/>
    <col min="11" max="20" width="3" style="421" customWidth="1"/>
    <col min="21" max="16384" width="11.44140625" style="421"/>
  </cols>
  <sheetData>
    <row r="1" spans="1:19" s="2" customFormat="1" ht="42" customHeight="1" x14ac:dyDescent="0.3">
      <c r="A1" s="411"/>
      <c r="B1" s="411" t="str">
        <f ca="1">' '!A250</f>
        <v>K E Y   F I G U R E S</v>
      </c>
      <c r="C1" s="411"/>
      <c r="D1" s="411"/>
      <c r="E1" s="411"/>
      <c r="F1" s="892"/>
      <c r="G1" s="453"/>
      <c r="H1" s="431"/>
      <c r="I1" s="411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ht="0.9" customHeight="1" x14ac:dyDescent="0.3">
      <c r="B2" s="505"/>
      <c r="C2" s="18"/>
    </row>
    <row r="3" spans="1:19" ht="27" customHeight="1" x14ac:dyDescent="0.3">
      <c r="A3" s="421"/>
      <c r="B3" s="455"/>
    </row>
    <row r="4" spans="1:19" ht="21" x14ac:dyDescent="0.4">
      <c r="B4" s="893"/>
      <c r="C4" s="894" t="str">
        <f ca="1">' '!A252</f>
        <v>Internal key figures</v>
      </c>
      <c r="D4" s="895"/>
      <c r="E4" s="895"/>
      <c r="F4" s="895"/>
      <c r="G4" s="895"/>
      <c r="H4" s="896"/>
    </row>
    <row r="5" spans="1:19" s="467" customFormat="1" ht="30" customHeight="1" x14ac:dyDescent="0.3">
      <c r="A5" s="18"/>
      <c r="B5" s="897" t="str">
        <f ca="1">' '!A253</f>
        <v>No.</v>
      </c>
      <c r="C5" s="898" t="str">
        <f ca="1">' '!A254</f>
        <v>Key figure</v>
      </c>
      <c r="D5" s="898" t="str">
        <f ca="1">' '!A255</f>
        <v>Explanation</v>
      </c>
      <c r="E5" s="899" t="str">
        <f ca="1">' '!A256</f>
        <v>Influence on development</v>
      </c>
      <c r="F5" s="899" t="str">
        <f ca="1">' '!A257</f>
        <v>Trend</v>
      </c>
      <c r="G5" s="898" t="str">
        <f ca="1">' '!A258</f>
        <v>Advantages and disadvantages</v>
      </c>
      <c r="H5" s="900" t="str">
        <f ca="1">' '!A259</f>
        <v>Source</v>
      </c>
      <c r="I5" s="421" t="e">
        <f>COUNTIF(#REF!,1)</f>
        <v>#REF!</v>
      </c>
    </row>
    <row r="6" spans="1:19" ht="42.75" customHeight="1" x14ac:dyDescent="0.3">
      <c r="B6" s="901">
        <v>1</v>
      </c>
      <c r="C6" s="19" t="s">
        <v>1891</v>
      </c>
      <c r="D6" s="20"/>
      <c r="E6" s="21">
        <v>1</v>
      </c>
      <c r="F6" s="22">
        <v>2</v>
      </c>
      <c r="G6" s="23" t="s">
        <v>902</v>
      </c>
      <c r="H6" s="24"/>
      <c r="I6" s="421" t="e">
        <f>COUNTIF(#REF!,2)</f>
        <v>#REF!</v>
      </c>
    </row>
    <row r="7" spans="1:19" ht="23.4" x14ac:dyDescent="0.3">
      <c r="B7" s="902">
        <f t="shared" ref="B7:B15" si="0">$B6+1</f>
        <v>2</v>
      </c>
      <c r="C7" s="25"/>
      <c r="D7" s="25"/>
      <c r="E7" s="26"/>
      <c r="F7" s="27"/>
      <c r="G7" s="25"/>
      <c r="H7" s="28"/>
      <c r="I7" s="421" t="e">
        <f>COUNTIF(#REF!,3)</f>
        <v>#REF!</v>
      </c>
    </row>
    <row r="8" spans="1:19" ht="23.4" x14ac:dyDescent="0.3">
      <c r="B8" s="901">
        <f t="shared" si="0"/>
        <v>3</v>
      </c>
      <c r="C8" s="20"/>
      <c r="D8" s="20"/>
      <c r="E8" s="21"/>
      <c r="F8" s="22"/>
      <c r="G8" s="23"/>
      <c r="H8" s="24"/>
    </row>
    <row r="9" spans="1:19" ht="23.4" x14ac:dyDescent="0.3">
      <c r="B9" s="902">
        <f t="shared" si="0"/>
        <v>4</v>
      </c>
      <c r="C9" s="25"/>
      <c r="D9" s="25"/>
      <c r="E9" s="26"/>
      <c r="F9" s="27"/>
      <c r="G9" s="25"/>
      <c r="H9" s="28"/>
    </row>
    <row r="10" spans="1:19" ht="23.4" x14ac:dyDescent="0.3">
      <c r="B10" s="901">
        <f t="shared" si="0"/>
        <v>5</v>
      </c>
      <c r="C10" s="20"/>
      <c r="D10" s="20"/>
      <c r="E10" s="21"/>
      <c r="F10" s="22"/>
      <c r="G10" s="23"/>
      <c r="H10" s="24"/>
    </row>
    <row r="11" spans="1:19" ht="23.4" x14ac:dyDescent="0.3">
      <c r="B11" s="902">
        <f t="shared" si="0"/>
        <v>6</v>
      </c>
      <c r="C11" s="25"/>
      <c r="D11" s="25"/>
      <c r="E11" s="26"/>
      <c r="F11" s="27"/>
      <c r="G11" s="25"/>
      <c r="H11" s="28"/>
    </row>
    <row r="12" spans="1:19" ht="23.4" x14ac:dyDescent="0.3">
      <c r="B12" s="901">
        <f t="shared" si="0"/>
        <v>7</v>
      </c>
      <c r="C12" s="20"/>
      <c r="D12" s="20"/>
      <c r="E12" s="21"/>
      <c r="F12" s="22"/>
      <c r="G12" s="23"/>
      <c r="H12" s="24"/>
    </row>
    <row r="13" spans="1:19" ht="23.4" x14ac:dyDescent="0.3">
      <c r="B13" s="902">
        <f t="shared" si="0"/>
        <v>8</v>
      </c>
      <c r="C13" s="25"/>
      <c r="D13" s="25"/>
      <c r="E13" s="26"/>
      <c r="F13" s="27"/>
      <c r="G13" s="25"/>
      <c r="H13" s="28"/>
    </row>
    <row r="14" spans="1:19" ht="23.4" x14ac:dyDescent="0.3">
      <c r="B14" s="901">
        <f t="shared" si="0"/>
        <v>9</v>
      </c>
      <c r="C14" s="20"/>
      <c r="D14" s="20"/>
      <c r="E14" s="21"/>
      <c r="F14" s="22"/>
      <c r="G14" s="23"/>
      <c r="H14" s="24"/>
    </row>
    <row r="15" spans="1:19" ht="23.4" x14ac:dyDescent="0.3">
      <c r="B15" s="902">
        <f t="shared" si="0"/>
        <v>10</v>
      </c>
      <c r="C15" s="25"/>
      <c r="D15" s="25"/>
      <c r="E15" s="26"/>
      <c r="F15" s="27"/>
      <c r="G15" s="25"/>
      <c r="H15" s="28"/>
    </row>
    <row r="16" spans="1:19" ht="23.4" x14ac:dyDescent="0.3">
      <c r="B16" s="901">
        <v>11</v>
      </c>
      <c r="C16" s="20"/>
      <c r="D16" s="20"/>
      <c r="E16" s="21"/>
      <c r="F16" s="22"/>
      <c r="G16" s="23"/>
      <c r="H16" s="24"/>
      <c r="I16" s="421" t="e">
        <f>COUNTIF(#REF!,2)</f>
        <v>#REF!</v>
      </c>
    </row>
    <row r="17" spans="2:9" ht="23.4" x14ac:dyDescent="0.3">
      <c r="B17" s="902">
        <f t="shared" ref="B17:B25" si="1">$B16+1</f>
        <v>12</v>
      </c>
      <c r="C17" s="25"/>
      <c r="D17" s="25"/>
      <c r="E17" s="26"/>
      <c r="F17" s="27"/>
      <c r="G17" s="25"/>
      <c r="H17" s="28"/>
      <c r="I17" s="421" t="e">
        <f>COUNTIF(#REF!,3)</f>
        <v>#REF!</v>
      </c>
    </row>
    <row r="18" spans="2:9" ht="23.4" x14ac:dyDescent="0.3">
      <c r="B18" s="901">
        <f t="shared" si="1"/>
        <v>13</v>
      </c>
      <c r="C18" s="20"/>
      <c r="D18" s="20"/>
      <c r="E18" s="21"/>
      <c r="F18" s="22"/>
      <c r="G18" s="23"/>
      <c r="H18" s="24"/>
    </row>
    <row r="19" spans="2:9" ht="23.4" x14ac:dyDescent="0.3">
      <c r="B19" s="902">
        <f t="shared" si="1"/>
        <v>14</v>
      </c>
      <c r="C19" s="25"/>
      <c r="D19" s="25"/>
      <c r="E19" s="26"/>
      <c r="F19" s="27"/>
      <c r="G19" s="25"/>
      <c r="H19" s="28"/>
    </row>
    <row r="20" spans="2:9" ht="23.4" x14ac:dyDescent="0.3">
      <c r="B20" s="901">
        <f t="shared" si="1"/>
        <v>15</v>
      </c>
      <c r="C20" s="20"/>
      <c r="D20" s="20"/>
      <c r="E20" s="21"/>
      <c r="F20" s="22"/>
      <c r="G20" s="23"/>
      <c r="H20" s="24"/>
    </row>
    <row r="21" spans="2:9" ht="23.4" x14ac:dyDescent="0.3">
      <c r="B21" s="902">
        <f t="shared" si="1"/>
        <v>16</v>
      </c>
      <c r="C21" s="25"/>
      <c r="D21" s="25"/>
      <c r="E21" s="26"/>
      <c r="F21" s="27"/>
      <c r="G21" s="25"/>
      <c r="H21" s="28"/>
    </row>
    <row r="22" spans="2:9" ht="23.4" x14ac:dyDescent="0.3">
      <c r="B22" s="901">
        <f t="shared" si="1"/>
        <v>17</v>
      </c>
      <c r="C22" s="20"/>
      <c r="D22" s="20"/>
      <c r="E22" s="21"/>
      <c r="F22" s="22"/>
      <c r="G22" s="23"/>
      <c r="H22" s="24"/>
    </row>
    <row r="23" spans="2:9" ht="23.4" x14ac:dyDescent="0.3">
      <c r="B23" s="902">
        <f t="shared" si="1"/>
        <v>18</v>
      </c>
      <c r="C23" s="25"/>
      <c r="D23" s="25"/>
      <c r="E23" s="26"/>
      <c r="F23" s="27"/>
      <c r="G23" s="25"/>
      <c r="H23" s="28"/>
    </row>
    <row r="24" spans="2:9" ht="23.4" x14ac:dyDescent="0.3">
      <c r="B24" s="901">
        <f t="shared" si="1"/>
        <v>19</v>
      </c>
      <c r="C24" s="20"/>
      <c r="D24" s="20"/>
      <c r="E24" s="21"/>
      <c r="F24" s="22"/>
      <c r="G24" s="23"/>
      <c r="H24" s="24"/>
    </row>
    <row r="25" spans="2:9" ht="23.4" x14ac:dyDescent="0.3">
      <c r="B25" s="903">
        <f t="shared" si="1"/>
        <v>20</v>
      </c>
      <c r="C25" s="29"/>
      <c r="D25" s="29"/>
      <c r="E25" s="30"/>
      <c r="F25" s="31"/>
      <c r="G25" s="29"/>
      <c r="H25" s="32"/>
    </row>
    <row r="26" spans="2:9" x14ac:dyDescent="0.3">
      <c r="B26" s="467"/>
      <c r="C26" s="467"/>
      <c r="D26" s="467"/>
      <c r="E26" s="467"/>
      <c r="F26" s="467"/>
      <c r="G26" s="467"/>
      <c r="H26" s="467"/>
    </row>
    <row r="27" spans="2:9" x14ac:dyDescent="0.3">
      <c r="B27" s="467"/>
      <c r="C27" s="467"/>
      <c r="D27" s="467"/>
      <c r="E27" s="467"/>
      <c r="F27" s="467"/>
      <c r="G27" s="467"/>
      <c r="H27" s="467"/>
    </row>
    <row r="28" spans="2:9" ht="21" x14ac:dyDescent="0.4">
      <c r="B28" s="893"/>
      <c r="C28" s="894" t="str">
        <f ca="1">' '!A251</f>
        <v>External key figures</v>
      </c>
      <c r="D28" s="895"/>
      <c r="E28" s="895"/>
      <c r="F28" s="895"/>
      <c r="G28" s="895"/>
      <c r="H28" s="896"/>
    </row>
    <row r="29" spans="2:9" ht="55.2" x14ac:dyDescent="0.3">
      <c r="B29" s="897" t="str">
        <f t="shared" ref="B29:H29" ca="1" si="2">B5</f>
        <v>No.</v>
      </c>
      <c r="C29" s="898" t="str">
        <f t="shared" ca="1" si="2"/>
        <v>Key figure</v>
      </c>
      <c r="D29" s="898" t="str">
        <f t="shared" ca="1" si="2"/>
        <v>Explanation</v>
      </c>
      <c r="E29" s="899" t="str">
        <f t="shared" ca="1" si="2"/>
        <v>Influence on development</v>
      </c>
      <c r="F29" s="898" t="str">
        <f t="shared" ca="1" si="2"/>
        <v>Trend</v>
      </c>
      <c r="G29" s="898" t="str">
        <f t="shared" ca="1" si="2"/>
        <v>Advantages and disadvantages</v>
      </c>
      <c r="H29" s="900" t="str">
        <f t="shared" ca="1" si="2"/>
        <v>Source</v>
      </c>
      <c r="I29" s="421" t="e">
        <f>COUNTIF(#REF!,1)</f>
        <v>#REF!</v>
      </c>
    </row>
    <row r="30" spans="2:9" ht="72" x14ac:dyDescent="0.3">
      <c r="B30" s="901">
        <v>1</v>
      </c>
      <c r="C30" s="20" t="s">
        <v>31</v>
      </c>
      <c r="D30" s="20" t="s">
        <v>32</v>
      </c>
      <c r="E30" s="21">
        <v>3</v>
      </c>
      <c r="F30" s="22">
        <v>1</v>
      </c>
      <c r="G30" s="23" t="s">
        <v>33</v>
      </c>
      <c r="H30" s="24"/>
      <c r="I30" s="421" t="e">
        <f>COUNTIF(#REF!,2)</f>
        <v>#REF!</v>
      </c>
    </row>
    <row r="31" spans="2:9" ht="23.4" x14ac:dyDescent="0.3">
      <c r="B31" s="902">
        <f t="shared" ref="B31:B39" si="3">$B30+1</f>
        <v>2</v>
      </c>
      <c r="C31" s="25"/>
      <c r="D31" s="25"/>
      <c r="E31" s="26"/>
      <c r="F31" s="27"/>
      <c r="G31" s="25"/>
      <c r="H31" s="28"/>
      <c r="I31" s="421" t="e">
        <f>COUNTIF(#REF!,3)</f>
        <v>#REF!</v>
      </c>
    </row>
    <row r="32" spans="2:9" ht="23.4" x14ac:dyDescent="0.3">
      <c r="B32" s="901">
        <f t="shared" si="3"/>
        <v>3</v>
      </c>
      <c r="C32" s="20"/>
      <c r="D32" s="20"/>
      <c r="E32" s="21"/>
      <c r="F32" s="22"/>
      <c r="G32" s="23"/>
      <c r="H32" s="24"/>
    </row>
    <row r="33" spans="2:9" ht="23.4" x14ac:dyDescent="0.3">
      <c r="B33" s="902">
        <f t="shared" si="3"/>
        <v>4</v>
      </c>
      <c r="C33" s="25"/>
      <c r="D33" s="25"/>
      <c r="E33" s="26"/>
      <c r="F33" s="27"/>
      <c r="G33" s="25"/>
      <c r="H33" s="28"/>
    </row>
    <row r="34" spans="2:9" ht="23.4" x14ac:dyDescent="0.3">
      <c r="B34" s="901">
        <f t="shared" si="3"/>
        <v>5</v>
      </c>
      <c r="C34" s="20"/>
      <c r="D34" s="20"/>
      <c r="E34" s="21"/>
      <c r="F34" s="22"/>
      <c r="G34" s="23"/>
      <c r="H34" s="24"/>
    </row>
    <row r="35" spans="2:9" ht="23.4" x14ac:dyDescent="0.3">
      <c r="B35" s="902">
        <f t="shared" si="3"/>
        <v>6</v>
      </c>
      <c r="C35" s="25"/>
      <c r="D35" s="25"/>
      <c r="E35" s="26"/>
      <c r="F35" s="27"/>
      <c r="G35" s="25"/>
      <c r="H35" s="28"/>
    </row>
    <row r="36" spans="2:9" ht="23.4" x14ac:dyDescent="0.3">
      <c r="B36" s="901">
        <f t="shared" si="3"/>
        <v>7</v>
      </c>
      <c r="C36" s="20"/>
      <c r="D36" s="20"/>
      <c r="E36" s="21"/>
      <c r="F36" s="22"/>
      <c r="G36" s="23"/>
      <c r="H36" s="24"/>
    </row>
    <row r="37" spans="2:9" ht="23.4" x14ac:dyDescent="0.3">
      <c r="B37" s="902">
        <f t="shared" si="3"/>
        <v>8</v>
      </c>
      <c r="C37" s="25"/>
      <c r="D37" s="25"/>
      <c r="E37" s="26"/>
      <c r="F37" s="27"/>
      <c r="G37" s="25"/>
      <c r="H37" s="28"/>
    </row>
    <row r="38" spans="2:9" ht="23.4" x14ac:dyDescent="0.3">
      <c r="B38" s="901">
        <f t="shared" si="3"/>
        <v>9</v>
      </c>
      <c r="C38" s="20"/>
      <c r="D38" s="20"/>
      <c r="E38" s="21"/>
      <c r="F38" s="22"/>
      <c r="G38" s="23"/>
      <c r="H38" s="24"/>
    </row>
    <row r="39" spans="2:9" ht="23.4" x14ac:dyDescent="0.3">
      <c r="B39" s="902">
        <f t="shared" si="3"/>
        <v>10</v>
      </c>
      <c r="C39" s="25"/>
      <c r="D39" s="25"/>
      <c r="E39" s="26"/>
      <c r="F39" s="27"/>
      <c r="G39" s="25"/>
      <c r="H39" s="28"/>
    </row>
    <row r="40" spans="2:9" ht="23.4" x14ac:dyDescent="0.3">
      <c r="B40" s="901">
        <v>11</v>
      </c>
      <c r="C40" s="20"/>
      <c r="D40" s="20"/>
      <c r="E40" s="21"/>
      <c r="F40" s="22"/>
      <c r="G40" s="23"/>
      <c r="H40" s="24"/>
      <c r="I40" s="421" t="e">
        <f>COUNTIF(#REF!,2)</f>
        <v>#REF!</v>
      </c>
    </row>
    <row r="41" spans="2:9" ht="23.4" x14ac:dyDescent="0.3">
      <c r="B41" s="902">
        <f t="shared" ref="B41:B49" si="4">$B40+1</f>
        <v>12</v>
      </c>
      <c r="C41" s="25"/>
      <c r="D41" s="25"/>
      <c r="E41" s="26"/>
      <c r="F41" s="27"/>
      <c r="G41" s="25"/>
      <c r="H41" s="28"/>
      <c r="I41" s="421" t="e">
        <f>COUNTIF(#REF!,3)</f>
        <v>#REF!</v>
      </c>
    </row>
    <row r="42" spans="2:9" ht="23.4" x14ac:dyDescent="0.3">
      <c r="B42" s="901">
        <f t="shared" si="4"/>
        <v>13</v>
      </c>
      <c r="C42" s="20"/>
      <c r="D42" s="20"/>
      <c r="E42" s="21"/>
      <c r="F42" s="22"/>
      <c r="G42" s="23"/>
      <c r="H42" s="24"/>
    </row>
    <row r="43" spans="2:9" ht="23.4" x14ac:dyDescent="0.3">
      <c r="B43" s="902">
        <f t="shared" si="4"/>
        <v>14</v>
      </c>
      <c r="C43" s="25"/>
      <c r="D43" s="25"/>
      <c r="E43" s="26"/>
      <c r="F43" s="27"/>
      <c r="G43" s="25"/>
      <c r="H43" s="28"/>
    </row>
    <row r="44" spans="2:9" ht="23.4" x14ac:dyDescent="0.3">
      <c r="B44" s="901">
        <f t="shared" si="4"/>
        <v>15</v>
      </c>
      <c r="C44" s="20"/>
      <c r="D44" s="20"/>
      <c r="E44" s="21"/>
      <c r="F44" s="22"/>
      <c r="G44" s="23"/>
      <c r="H44" s="24"/>
    </row>
    <row r="45" spans="2:9" ht="23.4" x14ac:dyDescent="0.3">
      <c r="B45" s="902">
        <f t="shared" si="4"/>
        <v>16</v>
      </c>
      <c r="C45" s="25"/>
      <c r="D45" s="25"/>
      <c r="E45" s="26"/>
      <c r="F45" s="27"/>
      <c r="G45" s="25"/>
      <c r="H45" s="28"/>
    </row>
    <row r="46" spans="2:9" ht="23.4" x14ac:dyDescent="0.3">
      <c r="B46" s="901">
        <f t="shared" si="4"/>
        <v>17</v>
      </c>
      <c r="C46" s="20"/>
      <c r="D46" s="20"/>
      <c r="E46" s="21"/>
      <c r="F46" s="22"/>
      <c r="G46" s="23"/>
      <c r="H46" s="24"/>
    </row>
    <row r="47" spans="2:9" ht="23.4" x14ac:dyDescent="0.3">
      <c r="B47" s="902">
        <f t="shared" si="4"/>
        <v>18</v>
      </c>
      <c r="C47" s="25"/>
      <c r="D47" s="25"/>
      <c r="E47" s="26"/>
      <c r="F47" s="27"/>
      <c r="G47" s="25"/>
      <c r="H47" s="28"/>
    </row>
    <row r="48" spans="2:9" ht="23.4" x14ac:dyDescent="0.3">
      <c r="B48" s="901">
        <f t="shared" si="4"/>
        <v>19</v>
      </c>
      <c r="C48" s="20"/>
      <c r="D48" s="20"/>
      <c r="E48" s="21"/>
      <c r="F48" s="22"/>
      <c r="G48" s="23"/>
      <c r="H48" s="24"/>
    </row>
    <row r="49" spans="2:8" ht="23.4" x14ac:dyDescent="0.3">
      <c r="B49" s="903">
        <f t="shared" si="4"/>
        <v>20</v>
      </c>
      <c r="C49" s="29"/>
      <c r="D49" s="29"/>
      <c r="E49" s="30"/>
      <c r="F49" s="31"/>
      <c r="G49" s="29"/>
      <c r="H49" s="32"/>
    </row>
    <row r="50" spans="2:8" x14ac:dyDescent="0.3">
      <c r="B50" s="423" t="s">
        <v>2036</v>
      </c>
      <c r="D50" s="467"/>
      <c r="E50" s="467"/>
      <c r="F50" s="467"/>
      <c r="G50" s="467"/>
      <c r="H50" s="467"/>
    </row>
    <row r="51" spans="2:8" x14ac:dyDescent="0.3">
      <c r="B51" s="467"/>
      <c r="C51" s="467"/>
      <c r="D51" s="467"/>
      <c r="E51" s="467"/>
      <c r="F51" s="467"/>
      <c r="G51" s="467"/>
      <c r="H51" s="467"/>
    </row>
    <row r="52" spans="2:8" x14ac:dyDescent="0.3">
      <c r="B52" s="467"/>
      <c r="C52" s="467"/>
      <c r="D52" s="467"/>
      <c r="E52" s="467"/>
      <c r="F52" s="467"/>
      <c r="G52" s="467"/>
      <c r="H52" s="467"/>
    </row>
    <row r="53" spans="2:8" x14ac:dyDescent="0.3">
      <c r="B53" s="467"/>
      <c r="C53" s="467"/>
      <c r="D53" s="467"/>
      <c r="E53" s="467"/>
      <c r="F53" s="467"/>
      <c r="G53" s="467"/>
      <c r="H53" s="467"/>
    </row>
    <row r="54" spans="2:8" x14ac:dyDescent="0.3">
      <c r="B54" s="467"/>
      <c r="C54" s="467"/>
      <c r="D54" s="467"/>
      <c r="E54" s="467"/>
      <c r="F54" s="467"/>
      <c r="G54" s="467"/>
      <c r="H54" s="467"/>
    </row>
    <row r="55" spans="2:8" x14ac:dyDescent="0.3">
      <c r="B55" s="467"/>
      <c r="C55" s="467"/>
      <c r="D55" s="467"/>
      <c r="E55" s="467"/>
      <c r="F55" s="467"/>
      <c r="G55" s="467"/>
      <c r="H55" s="467"/>
    </row>
    <row r="56" spans="2:8" x14ac:dyDescent="0.3">
      <c r="B56" s="467"/>
      <c r="C56" s="467"/>
      <c r="D56" s="467"/>
      <c r="E56" s="467"/>
      <c r="F56" s="467"/>
      <c r="G56" s="467"/>
      <c r="H56" s="467"/>
    </row>
    <row r="57" spans="2:8" x14ac:dyDescent="0.3">
      <c r="B57" s="467"/>
      <c r="C57" s="467"/>
      <c r="D57" s="467"/>
      <c r="E57" s="467"/>
      <c r="F57" s="467"/>
      <c r="G57" s="467"/>
      <c r="H57" s="467"/>
    </row>
    <row r="58" spans="2:8" x14ac:dyDescent="0.3">
      <c r="B58" s="467"/>
      <c r="C58" s="467"/>
      <c r="D58" s="467"/>
      <c r="E58" s="467"/>
      <c r="F58" s="467"/>
      <c r="G58" s="467"/>
      <c r="H58" s="467"/>
    </row>
    <row r="59" spans="2:8" x14ac:dyDescent="0.3">
      <c r="B59" s="467"/>
      <c r="C59" s="467"/>
      <c r="D59" s="467"/>
      <c r="E59" s="467"/>
      <c r="F59" s="467"/>
      <c r="G59" s="467"/>
      <c r="H59" s="467"/>
    </row>
    <row r="60" spans="2:8" x14ac:dyDescent="0.3">
      <c r="B60" s="467"/>
      <c r="C60" s="467"/>
      <c r="D60" s="467"/>
      <c r="E60" s="467"/>
      <c r="F60" s="467"/>
      <c r="G60" s="467"/>
      <c r="H60" s="467"/>
    </row>
    <row r="61" spans="2:8" x14ac:dyDescent="0.3">
      <c r="B61" s="467"/>
      <c r="C61" s="467"/>
      <c r="D61" s="467"/>
      <c r="E61" s="467"/>
      <c r="F61" s="467"/>
      <c r="G61" s="467"/>
      <c r="H61" s="467"/>
    </row>
    <row r="62" spans="2:8" x14ac:dyDescent="0.3">
      <c r="B62" s="467"/>
      <c r="C62" s="467"/>
      <c r="D62" s="467"/>
      <c r="E62" s="467"/>
      <c r="F62" s="467"/>
      <c r="G62" s="467"/>
      <c r="H62" s="467"/>
    </row>
    <row r="63" spans="2:8" x14ac:dyDescent="0.3">
      <c r="B63" s="467"/>
      <c r="C63" s="467"/>
      <c r="D63" s="467"/>
      <c r="E63" s="467"/>
      <c r="F63" s="467"/>
      <c r="G63" s="467"/>
      <c r="H63" s="467"/>
    </row>
    <row r="64" spans="2:8" x14ac:dyDescent="0.3">
      <c r="B64" s="467"/>
      <c r="C64" s="467"/>
      <c r="D64" s="467"/>
      <c r="E64" s="467"/>
      <c r="F64" s="467"/>
      <c r="G64" s="467"/>
      <c r="H64" s="467"/>
    </row>
    <row r="65" spans="2:8" x14ac:dyDescent="0.3">
      <c r="B65" s="467"/>
      <c r="C65" s="467"/>
      <c r="D65" s="467"/>
      <c r="E65" s="467"/>
      <c r="F65" s="467"/>
      <c r="G65" s="467"/>
      <c r="H65" s="467"/>
    </row>
    <row r="66" spans="2:8" x14ac:dyDescent="0.3">
      <c r="B66" s="467"/>
    </row>
    <row r="67" spans="2:8" x14ac:dyDescent="0.3">
      <c r="B67" s="467"/>
    </row>
  </sheetData>
  <sheetProtection sheet="1" objects="1" scenarios="1" formatCells="0" formatColumns="0" formatRows="0" insertHyperlinks="0" selectLockedCells="1" sort="0" autoFilter="0"/>
  <conditionalFormatting sqref="F30:F49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B28:H28">
    <cfRule type="expression" dxfId="27" priority="10">
      <formula>MOD(ROW(A27),2)=0</formula>
    </cfRule>
  </conditionalFormatting>
  <conditionalFormatting sqref="B30:H49">
    <cfRule type="expression" dxfId="26" priority="6">
      <formula>MOD(ROW(A29),2)=0</formula>
    </cfRule>
    <cfRule type="expression" dxfId="25" priority="7">
      <formula>MOD(ROW(A28),2)=0</formula>
    </cfRule>
  </conditionalFormatting>
  <conditionalFormatting sqref="F6:F25">
    <cfRule type="iconSet" priority="4">
      <iconSet iconSet="3ArrowsGray" showValue="0" reverse="1">
        <cfvo type="percent" val="0"/>
        <cfvo type="num" val="2"/>
        <cfvo type="num" val="3"/>
      </iconSet>
    </cfRule>
  </conditionalFormatting>
  <conditionalFormatting sqref="B4:H4">
    <cfRule type="expression" dxfId="24" priority="5">
      <formula>MOD(ROW(A3),2)=0</formula>
    </cfRule>
  </conditionalFormatting>
  <conditionalFormatting sqref="B6:H25">
    <cfRule type="expression" dxfId="23" priority="1">
      <formula>MOD(ROW(A5),2)=0</formula>
    </cfRule>
    <cfRule type="expression" dxfId="22" priority="2">
      <formula>MOD(ROW(A4),2)=0</formula>
    </cfRule>
  </conditionalFormatting>
  <dataValidations count="2">
    <dataValidation type="list" showInputMessage="1" showErrorMessage="1" sqref="E6:E25 E30:E49" xr:uid="{00000000-0002-0000-1D00-000000000000}">
      <formula1>"0,1,2,3,4"</formula1>
    </dataValidation>
    <dataValidation type="list" showInputMessage="1" showErrorMessage="1" sqref="F30:F49 F6:F25" xr:uid="{00000000-0002-0000-1D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83211E07-A740-4625-910A-EAB67F1BC69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E30:E49</xm:sqref>
        </x14:conditionalFormatting>
        <x14:conditionalFormatting xmlns:xm="http://schemas.microsoft.com/office/excel/2006/main">
          <x14:cfRule type="iconSet" priority="3" id="{AAE445D7-04C2-4B40-AD0F-BFD281578B5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E6:E25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Tabelle52">
    <tabColor theme="4" tint="-0.249977111117893"/>
    <pageSetUpPr fitToPage="1"/>
  </sheetPr>
  <dimension ref="A1:Q88"/>
  <sheetViews>
    <sheetView showGridLines="0" zoomScaleNormal="100" workbookViewId="0">
      <pane ySplit="1" topLeftCell="A2" activePane="bottomLeft" state="frozen"/>
      <selection activeCell="T12" sqref="T12"/>
      <selection pane="bottomLeft" activeCell="D5" sqref="D5"/>
    </sheetView>
  </sheetViews>
  <sheetFormatPr baseColWidth="10" defaultColWidth="12.5546875" defaultRowHeight="14.4" x14ac:dyDescent="0.3"/>
  <cols>
    <col min="1" max="1" width="7" style="575" customWidth="1"/>
    <col min="2" max="2" width="3.109375" style="18" customWidth="1"/>
    <col min="3" max="3" width="3.33203125" style="105" customWidth="1"/>
    <col min="4" max="4" width="36.88671875" style="105" customWidth="1"/>
    <col min="5" max="6" width="4.5546875" style="105" customWidth="1"/>
    <col min="7" max="7" width="1.44140625" style="105" customWidth="1"/>
    <col min="8" max="8" width="38" style="105" customWidth="1"/>
    <col min="9" max="9" width="47.33203125" style="105" customWidth="1"/>
    <col min="10" max="10" width="9.33203125" style="105" customWidth="1"/>
    <col min="11" max="11" width="7" style="105" customWidth="1"/>
    <col min="12" max="20" width="4" style="105" customWidth="1"/>
    <col min="21" max="16384" width="12.5546875" style="105"/>
  </cols>
  <sheetData>
    <row r="1" spans="1:17" s="2" customFormat="1" ht="42" customHeight="1" x14ac:dyDescent="0.3">
      <c r="A1" s="904"/>
      <c r="B1" s="411" t="str">
        <f ca="1">' '!A290</f>
        <v>B E N C H M A R K I N G</v>
      </c>
      <c r="C1" s="411"/>
      <c r="D1" s="411"/>
      <c r="E1" s="411"/>
      <c r="F1" s="411"/>
      <c r="G1" s="411"/>
      <c r="H1" s="411"/>
      <c r="I1" s="431"/>
      <c r="J1" s="193"/>
      <c r="K1" s="193"/>
      <c r="L1" s="193"/>
    </row>
    <row r="2" spans="1:17" s="2" customFormat="1" ht="15.75" customHeight="1" x14ac:dyDescent="0.3">
      <c r="A2" s="905"/>
      <c r="B2" s="455"/>
      <c r="C2" s="193"/>
      <c r="D2" s="92"/>
      <c r="E2" s="193"/>
      <c r="F2" s="193"/>
      <c r="G2" s="193"/>
      <c r="H2" s="193"/>
      <c r="I2" s="193"/>
      <c r="J2" s="193"/>
      <c r="K2" s="193"/>
      <c r="L2" s="193"/>
    </row>
    <row r="3" spans="1:17" ht="61.5" customHeight="1" x14ac:dyDescent="0.4">
      <c r="A3" s="906"/>
      <c r="B3" s="907" t="str">
        <f ca="1">' '!A291</f>
        <v>Status</v>
      </c>
      <c r="C3" s="105" t="str">
        <f ca="1">' '!A292</f>
        <v>No.</v>
      </c>
      <c r="D3" s="908" t="str">
        <f ca="1">' '!A293</f>
        <v>Compared objects</v>
      </c>
      <c r="E3" s="909" t="str">
        <f ca="1">' '!A295</f>
        <v>Us</v>
      </c>
      <c r="F3" s="910" t="str">
        <f ca="1">' '!A296</f>
        <v>Competition</v>
      </c>
      <c r="H3" s="911"/>
      <c r="I3" s="908" t="str">
        <f ca="1">' '!A294</f>
        <v>Comments</v>
      </c>
    </row>
    <row r="4" spans="1:17" ht="11.25" customHeight="1" x14ac:dyDescent="0.4">
      <c r="B4" s="907"/>
      <c r="D4" s="908"/>
      <c r="E4" s="912" t="s">
        <v>206</v>
      </c>
      <c r="F4" s="913" t="s">
        <v>207</v>
      </c>
      <c r="H4" s="911"/>
      <c r="I4" s="914"/>
    </row>
    <row r="5" spans="1:17" ht="18" x14ac:dyDescent="0.3">
      <c r="B5" s="915">
        <f>IF(E5&gt;F5,1,
IF(E5&lt;F5,3,2))</f>
        <v>3</v>
      </c>
      <c r="C5" s="916">
        <v>1</v>
      </c>
      <c r="D5" s="5"/>
      <c r="E5" s="6">
        <v>0</v>
      </c>
      <c r="F5" s="7">
        <v>1</v>
      </c>
      <c r="G5" s="917"/>
      <c r="H5" s="918"/>
      <c r="I5" s="8"/>
      <c r="J5" s="728"/>
    </row>
    <row r="6" spans="1:17" ht="18" x14ac:dyDescent="0.3">
      <c r="B6" s="915">
        <f t="shared" ref="B6:B34" si="0">IF(E6&gt;F6,1,
IF(E6&lt;F6,3,2))</f>
        <v>1</v>
      </c>
      <c r="C6" s="919">
        <v>2</v>
      </c>
      <c r="D6" s="9"/>
      <c r="E6" s="10">
        <v>2</v>
      </c>
      <c r="F6" s="11">
        <v>-2</v>
      </c>
      <c r="G6" s="920"/>
      <c r="H6" s="921"/>
      <c r="I6" s="12"/>
      <c r="Q6" s="18"/>
    </row>
    <row r="7" spans="1:17" ht="18" x14ac:dyDescent="0.3">
      <c r="B7" s="915">
        <f t="shared" si="0"/>
        <v>3</v>
      </c>
      <c r="C7" s="919">
        <v>3</v>
      </c>
      <c r="D7" s="9"/>
      <c r="E7" s="10">
        <v>-1</v>
      </c>
      <c r="F7" s="11">
        <v>0</v>
      </c>
      <c r="G7" s="920"/>
      <c r="H7" s="921"/>
      <c r="I7" s="12"/>
      <c r="Q7" s="18"/>
    </row>
    <row r="8" spans="1:17" ht="18" x14ac:dyDescent="0.3">
      <c r="B8" s="915">
        <f t="shared" si="0"/>
        <v>1</v>
      </c>
      <c r="C8" s="919">
        <v>4</v>
      </c>
      <c r="D8" s="9"/>
      <c r="E8" s="10">
        <v>-1</v>
      </c>
      <c r="F8" s="11">
        <v>-3</v>
      </c>
      <c r="G8" s="920"/>
      <c r="H8" s="921"/>
      <c r="I8" s="12"/>
      <c r="Q8" s="18"/>
    </row>
    <row r="9" spans="1:17" ht="18" x14ac:dyDescent="0.3">
      <c r="B9" s="915">
        <f t="shared" si="0"/>
        <v>1</v>
      </c>
      <c r="C9" s="919">
        <v>5</v>
      </c>
      <c r="D9" s="9"/>
      <c r="E9" s="10">
        <v>0</v>
      </c>
      <c r="F9" s="11">
        <v>-1</v>
      </c>
      <c r="G9" s="920"/>
      <c r="H9" s="921"/>
      <c r="I9" s="12"/>
      <c r="Q9" s="18"/>
    </row>
    <row r="10" spans="1:17" ht="18" x14ac:dyDescent="0.3">
      <c r="B10" s="915">
        <f t="shared" si="0"/>
        <v>2</v>
      </c>
      <c r="C10" s="919">
        <v>6</v>
      </c>
      <c r="D10" s="9"/>
      <c r="E10" s="10">
        <v>1</v>
      </c>
      <c r="F10" s="11">
        <v>1</v>
      </c>
      <c r="G10" s="920"/>
      <c r="H10" s="921"/>
      <c r="I10" s="12"/>
      <c r="Q10" s="18"/>
    </row>
    <row r="11" spans="1:17" ht="18" x14ac:dyDescent="0.3">
      <c r="B11" s="915">
        <f t="shared" si="0"/>
        <v>2</v>
      </c>
      <c r="C11" s="919">
        <v>7</v>
      </c>
      <c r="D11" s="9"/>
      <c r="E11" s="10">
        <v>0</v>
      </c>
      <c r="F11" s="11">
        <v>0</v>
      </c>
      <c r="G11" s="920"/>
      <c r="H11" s="921"/>
      <c r="I11" s="12"/>
      <c r="Q11" s="18"/>
    </row>
    <row r="12" spans="1:17" ht="18" x14ac:dyDescent="0.3">
      <c r="B12" s="915">
        <f t="shared" si="0"/>
        <v>2</v>
      </c>
      <c r="C12" s="919">
        <v>8</v>
      </c>
      <c r="D12" s="9"/>
      <c r="E12" s="10">
        <v>0</v>
      </c>
      <c r="F12" s="11">
        <v>0</v>
      </c>
      <c r="G12" s="920"/>
      <c r="H12" s="921"/>
      <c r="I12" s="12"/>
      <c r="Q12" s="18"/>
    </row>
    <row r="13" spans="1:17" ht="18" x14ac:dyDescent="0.3">
      <c r="B13" s="915">
        <f t="shared" si="0"/>
        <v>2</v>
      </c>
      <c r="C13" s="919">
        <v>9</v>
      </c>
      <c r="D13" s="9"/>
      <c r="E13" s="10">
        <v>0</v>
      </c>
      <c r="F13" s="11">
        <v>0</v>
      </c>
      <c r="G13" s="920"/>
      <c r="H13" s="921"/>
      <c r="I13" s="12"/>
      <c r="Q13" s="18"/>
    </row>
    <row r="14" spans="1:17" ht="18" x14ac:dyDescent="0.3">
      <c r="B14" s="915">
        <f t="shared" si="0"/>
        <v>2</v>
      </c>
      <c r="C14" s="919">
        <v>10</v>
      </c>
      <c r="D14" s="9"/>
      <c r="E14" s="10">
        <v>0</v>
      </c>
      <c r="F14" s="11">
        <v>0</v>
      </c>
      <c r="G14" s="920"/>
      <c r="H14" s="921"/>
      <c r="I14" s="12"/>
      <c r="Q14" s="18"/>
    </row>
    <row r="15" spans="1:17" ht="18" x14ac:dyDescent="0.3">
      <c r="B15" s="915">
        <f t="shared" si="0"/>
        <v>2</v>
      </c>
      <c r="C15" s="919">
        <v>11</v>
      </c>
      <c r="D15" s="13"/>
      <c r="E15" s="10">
        <v>0</v>
      </c>
      <c r="F15" s="11">
        <v>0</v>
      </c>
      <c r="G15" s="920"/>
      <c r="H15" s="921"/>
      <c r="I15" s="12"/>
      <c r="Q15" s="18"/>
    </row>
    <row r="16" spans="1:17" ht="18" x14ac:dyDescent="0.3">
      <c r="B16" s="915">
        <f t="shared" si="0"/>
        <v>2</v>
      </c>
      <c r="C16" s="919">
        <v>12</v>
      </c>
      <c r="D16" s="9"/>
      <c r="E16" s="10">
        <v>0</v>
      </c>
      <c r="F16" s="11">
        <v>0</v>
      </c>
      <c r="G16" s="920"/>
      <c r="H16" s="921"/>
      <c r="I16" s="12"/>
      <c r="Q16" s="18"/>
    </row>
    <row r="17" spans="2:17" ht="18" x14ac:dyDescent="0.3">
      <c r="B17" s="915">
        <f t="shared" si="0"/>
        <v>2</v>
      </c>
      <c r="C17" s="919">
        <v>13</v>
      </c>
      <c r="D17" s="9"/>
      <c r="E17" s="10">
        <v>0</v>
      </c>
      <c r="F17" s="11">
        <v>0</v>
      </c>
      <c r="G17" s="920"/>
      <c r="H17" s="921"/>
      <c r="I17" s="12"/>
      <c r="Q17" s="18"/>
    </row>
    <row r="18" spans="2:17" ht="18" x14ac:dyDescent="0.3">
      <c r="B18" s="915">
        <f t="shared" si="0"/>
        <v>2</v>
      </c>
      <c r="C18" s="919">
        <v>14</v>
      </c>
      <c r="D18" s="9"/>
      <c r="E18" s="10">
        <v>0</v>
      </c>
      <c r="F18" s="11">
        <v>0</v>
      </c>
      <c r="G18" s="920"/>
      <c r="H18" s="921"/>
      <c r="I18" s="12"/>
      <c r="Q18" s="18"/>
    </row>
    <row r="19" spans="2:17" ht="18" x14ac:dyDescent="0.3">
      <c r="B19" s="915">
        <f t="shared" si="0"/>
        <v>2</v>
      </c>
      <c r="C19" s="919">
        <v>15</v>
      </c>
      <c r="D19" s="9"/>
      <c r="E19" s="10">
        <v>0</v>
      </c>
      <c r="F19" s="11">
        <v>0</v>
      </c>
      <c r="G19" s="920"/>
      <c r="H19" s="921"/>
      <c r="I19" s="12"/>
      <c r="Q19" s="18"/>
    </row>
    <row r="20" spans="2:17" ht="18" x14ac:dyDescent="0.3">
      <c r="B20" s="915">
        <f t="shared" si="0"/>
        <v>2</v>
      </c>
      <c r="C20" s="919">
        <v>16</v>
      </c>
      <c r="D20" s="9"/>
      <c r="E20" s="10">
        <v>0</v>
      </c>
      <c r="F20" s="11">
        <v>0</v>
      </c>
      <c r="G20" s="920"/>
      <c r="H20" s="921"/>
      <c r="I20" s="12"/>
      <c r="Q20" s="18"/>
    </row>
    <row r="21" spans="2:17" ht="18" x14ac:dyDescent="0.3">
      <c r="B21" s="915">
        <f t="shared" si="0"/>
        <v>2</v>
      </c>
      <c r="C21" s="919">
        <v>17</v>
      </c>
      <c r="D21" s="9"/>
      <c r="E21" s="10">
        <v>0</v>
      </c>
      <c r="F21" s="11">
        <v>0</v>
      </c>
      <c r="G21" s="920"/>
      <c r="H21" s="921"/>
      <c r="I21" s="12"/>
      <c r="Q21" s="18"/>
    </row>
    <row r="22" spans="2:17" ht="18" x14ac:dyDescent="0.3">
      <c r="B22" s="915">
        <f t="shared" si="0"/>
        <v>2</v>
      </c>
      <c r="C22" s="919">
        <v>18</v>
      </c>
      <c r="D22" s="9"/>
      <c r="E22" s="10">
        <v>0</v>
      </c>
      <c r="F22" s="11">
        <v>0</v>
      </c>
      <c r="G22" s="920"/>
      <c r="H22" s="921"/>
      <c r="I22" s="12"/>
      <c r="Q22" s="18"/>
    </row>
    <row r="23" spans="2:17" ht="18" x14ac:dyDescent="0.3">
      <c r="B23" s="915">
        <f t="shared" si="0"/>
        <v>2</v>
      </c>
      <c r="C23" s="919">
        <v>19</v>
      </c>
      <c r="D23" s="9"/>
      <c r="E23" s="10">
        <v>0</v>
      </c>
      <c r="F23" s="11">
        <v>0</v>
      </c>
      <c r="G23" s="920"/>
      <c r="H23" s="921"/>
      <c r="I23" s="12"/>
      <c r="Q23" s="18"/>
    </row>
    <row r="24" spans="2:17" ht="18" x14ac:dyDescent="0.3">
      <c r="B24" s="915">
        <f t="shared" si="0"/>
        <v>2</v>
      </c>
      <c r="C24" s="919">
        <v>20</v>
      </c>
      <c r="D24" s="9"/>
      <c r="E24" s="10">
        <v>0</v>
      </c>
      <c r="F24" s="11">
        <v>0</v>
      </c>
      <c r="G24" s="920"/>
      <c r="H24" s="921"/>
      <c r="I24" s="12"/>
      <c r="Q24" s="18"/>
    </row>
    <row r="25" spans="2:17" ht="18" x14ac:dyDescent="0.3">
      <c r="B25" s="915">
        <f t="shared" si="0"/>
        <v>2</v>
      </c>
      <c r="C25" s="919">
        <v>21</v>
      </c>
      <c r="D25" s="9"/>
      <c r="E25" s="10">
        <v>0</v>
      </c>
      <c r="F25" s="11">
        <v>0</v>
      </c>
      <c r="G25" s="920"/>
      <c r="H25" s="921"/>
      <c r="I25" s="12"/>
      <c r="Q25" s="18"/>
    </row>
    <row r="26" spans="2:17" ht="18" x14ac:dyDescent="0.3">
      <c r="B26" s="915">
        <f t="shared" si="0"/>
        <v>2</v>
      </c>
      <c r="C26" s="919">
        <v>22</v>
      </c>
      <c r="D26" s="9"/>
      <c r="E26" s="10">
        <v>0</v>
      </c>
      <c r="F26" s="11">
        <v>0</v>
      </c>
      <c r="G26" s="920"/>
      <c r="H26" s="921"/>
      <c r="I26" s="12"/>
      <c r="Q26" s="18"/>
    </row>
    <row r="27" spans="2:17" ht="18" x14ac:dyDescent="0.3">
      <c r="B27" s="915">
        <f t="shared" si="0"/>
        <v>2</v>
      </c>
      <c r="C27" s="919">
        <v>23</v>
      </c>
      <c r="D27" s="9"/>
      <c r="E27" s="10">
        <v>0</v>
      </c>
      <c r="F27" s="11">
        <v>0</v>
      </c>
      <c r="G27" s="920"/>
      <c r="H27" s="921"/>
      <c r="I27" s="12"/>
    </row>
    <row r="28" spans="2:17" ht="18" x14ac:dyDescent="0.3">
      <c r="B28" s="915">
        <f t="shared" si="0"/>
        <v>2</v>
      </c>
      <c r="C28" s="919">
        <v>24</v>
      </c>
      <c r="D28" s="9"/>
      <c r="E28" s="10">
        <v>0</v>
      </c>
      <c r="F28" s="11">
        <v>0</v>
      </c>
      <c r="G28" s="920"/>
      <c r="H28" s="921"/>
      <c r="I28" s="12"/>
    </row>
    <row r="29" spans="2:17" ht="18" x14ac:dyDescent="0.3">
      <c r="B29" s="915">
        <f t="shared" si="0"/>
        <v>2</v>
      </c>
      <c r="C29" s="919">
        <v>25</v>
      </c>
      <c r="D29" s="9"/>
      <c r="E29" s="10">
        <v>0</v>
      </c>
      <c r="F29" s="11">
        <v>0</v>
      </c>
      <c r="G29" s="920"/>
      <c r="H29" s="921"/>
      <c r="I29" s="12"/>
    </row>
    <row r="30" spans="2:17" ht="18" x14ac:dyDescent="0.3">
      <c r="B30" s="915">
        <f t="shared" si="0"/>
        <v>2</v>
      </c>
      <c r="C30" s="919">
        <v>26</v>
      </c>
      <c r="D30" s="9"/>
      <c r="E30" s="10">
        <v>0</v>
      </c>
      <c r="F30" s="11">
        <v>0</v>
      </c>
      <c r="G30" s="920"/>
      <c r="H30" s="921"/>
      <c r="I30" s="12"/>
    </row>
    <row r="31" spans="2:17" ht="18" x14ac:dyDescent="0.3">
      <c r="B31" s="915">
        <f t="shared" si="0"/>
        <v>2</v>
      </c>
      <c r="C31" s="919">
        <v>27</v>
      </c>
      <c r="D31" s="9"/>
      <c r="E31" s="10">
        <v>0</v>
      </c>
      <c r="F31" s="11">
        <v>0</v>
      </c>
      <c r="G31" s="920"/>
      <c r="H31" s="921"/>
      <c r="I31" s="12"/>
      <c r="J31" s="644"/>
      <c r="K31" s="644"/>
    </row>
    <row r="32" spans="2:17" ht="18" x14ac:dyDescent="0.3">
      <c r="B32" s="915">
        <f t="shared" si="0"/>
        <v>2</v>
      </c>
      <c r="C32" s="919">
        <v>28</v>
      </c>
      <c r="D32" s="9"/>
      <c r="E32" s="10">
        <v>0</v>
      </c>
      <c r="F32" s="11">
        <v>0</v>
      </c>
      <c r="G32" s="920"/>
      <c r="H32" s="921"/>
      <c r="I32" s="12"/>
      <c r="J32" s="645"/>
      <c r="K32" s="646"/>
    </row>
    <row r="33" spans="2:11" ht="18" x14ac:dyDescent="0.3">
      <c r="B33" s="915">
        <f t="shared" si="0"/>
        <v>2</v>
      </c>
      <c r="C33" s="919">
        <v>29</v>
      </c>
      <c r="D33" s="9"/>
      <c r="E33" s="10">
        <v>0</v>
      </c>
      <c r="F33" s="11">
        <v>0</v>
      </c>
      <c r="G33" s="920"/>
      <c r="H33" s="921"/>
      <c r="I33" s="12"/>
      <c r="J33" s="645"/>
      <c r="K33" s="646"/>
    </row>
    <row r="34" spans="2:11" ht="18" x14ac:dyDescent="0.3">
      <c r="B34" s="915">
        <f t="shared" si="0"/>
        <v>2</v>
      </c>
      <c r="C34" s="922">
        <v>30</v>
      </c>
      <c r="D34" s="14"/>
      <c r="E34" s="15">
        <v>0</v>
      </c>
      <c r="F34" s="16">
        <v>0</v>
      </c>
      <c r="G34" s="923"/>
      <c r="H34" s="924"/>
      <c r="I34" s="17"/>
      <c r="J34" s="645"/>
      <c r="K34" s="646"/>
    </row>
    <row r="35" spans="2:11" ht="19.5" customHeight="1" x14ac:dyDescent="0.3">
      <c r="C35" s="652"/>
      <c r="D35" s="645"/>
      <c r="E35" s="629"/>
      <c r="F35" s="629"/>
      <c r="G35" s="650"/>
      <c r="H35" s="645"/>
      <c r="I35" s="651"/>
      <c r="J35" s="645"/>
      <c r="K35" s="646"/>
    </row>
    <row r="36" spans="2:11" ht="18" x14ac:dyDescent="0.3">
      <c r="B36" s="423" t="s">
        <v>2036</v>
      </c>
      <c r="C36" s="421"/>
      <c r="D36" s="645"/>
      <c r="E36" s="629"/>
      <c r="F36" s="629"/>
      <c r="G36" s="650"/>
      <c r="H36" s="645"/>
      <c r="I36" s="651"/>
      <c r="J36" s="645"/>
      <c r="K36" s="646"/>
    </row>
    <row r="37" spans="2:11" ht="19.5" customHeight="1" x14ac:dyDescent="0.3">
      <c r="C37" s="652"/>
      <c r="D37" s="645"/>
      <c r="E37" s="629"/>
      <c r="F37" s="629"/>
      <c r="G37" s="650"/>
      <c r="H37" s="645"/>
      <c r="I37" s="651"/>
      <c r="J37" s="645"/>
      <c r="K37" s="646"/>
    </row>
    <row r="38" spans="2:11" ht="18" x14ac:dyDescent="0.3">
      <c r="C38" s="652"/>
      <c r="D38" s="645"/>
      <c r="E38" s="629"/>
      <c r="F38" s="629"/>
      <c r="G38" s="650"/>
      <c r="H38" s="645"/>
      <c r="I38" s="651"/>
      <c r="J38" s="645"/>
      <c r="K38" s="646"/>
    </row>
    <row r="39" spans="2:11" ht="18" x14ac:dyDescent="0.3">
      <c r="C39" s="652"/>
      <c r="D39" s="645"/>
      <c r="E39" s="629"/>
      <c r="F39" s="629"/>
      <c r="G39" s="650"/>
      <c r="H39" s="645"/>
      <c r="I39" s="651"/>
      <c r="J39" s="645"/>
      <c r="K39" s="646"/>
    </row>
    <row r="40" spans="2:11" ht="18" x14ac:dyDescent="0.3">
      <c r="C40" s="652"/>
      <c r="D40" s="645"/>
      <c r="E40" s="629"/>
      <c r="F40" s="629"/>
      <c r="G40" s="650"/>
      <c r="H40" s="645"/>
      <c r="I40" s="651"/>
      <c r="J40" s="645"/>
      <c r="K40" s="646"/>
    </row>
    <row r="41" spans="2:11" ht="18" x14ac:dyDescent="0.3">
      <c r="C41" s="652"/>
      <c r="D41" s="645"/>
      <c r="E41" s="629"/>
      <c r="F41" s="629"/>
      <c r="G41" s="650"/>
      <c r="H41" s="645"/>
      <c r="I41" s="651"/>
      <c r="J41" s="645"/>
      <c r="K41" s="646"/>
    </row>
    <row r="42" spans="2:11" ht="18" x14ac:dyDescent="0.3">
      <c r="C42" s="652"/>
      <c r="D42" s="645"/>
      <c r="E42" s="629"/>
      <c r="F42" s="629"/>
      <c r="G42" s="650"/>
      <c r="H42" s="645"/>
      <c r="I42" s="651"/>
      <c r="J42" s="645"/>
      <c r="K42" s="646"/>
    </row>
    <row r="43" spans="2:11" ht="18" x14ac:dyDescent="0.3">
      <c r="C43" s="652"/>
      <c r="D43" s="645"/>
      <c r="E43" s="629"/>
      <c r="F43" s="629"/>
      <c r="G43" s="650"/>
      <c r="H43" s="645"/>
      <c r="I43" s="651"/>
      <c r="J43" s="645"/>
      <c r="K43" s="646"/>
    </row>
    <row r="44" spans="2:11" ht="18" x14ac:dyDescent="0.3">
      <c r="C44" s="652"/>
      <c r="D44" s="645"/>
      <c r="E44" s="629"/>
      <c r="F44" s="629"/>
      <c r="G44" s="650"/>
      <c r="H44" s="645"/>
      <c r="I44" s="651"/>
      <c r="J44" s="645"/>
      <c r="K44" s="646"/>
    </row>
    <row r="45" spans="2:11" ht="18" x14ac:dyDescent="0.3">
      <c r="C45" s="652"/>
      <c r="D45" s="645"/>
      <c r="E45" s="629"/>
      <c r="F45" s="629"/>
      <c r="G45" s="650"/>
      <c r="H45" s="645"/>
      <c r="I45" s="651"/>
      <c r="J45" s="645"/>
      <c r="K45" s="646"/>
    </row>
    <row r="46" spans="2:11" ht="18" x14ac:dyDescent="0.3">
      <c r="C46" s="652"/>
      <c r="D46" s="645"/>
      <c r="E46" s="653"/>
      <c r="F46" s="653"/>
      <c r="G46" s="650"/>
      <c r="H46" s="645"/>
      <c r="I46" s="651"/>
      <c r="J46" s="645"/>
      <c r="K46" s="646"/>
    </row>
    <row r="47" spans="2:11" ht="402.75" customHeight="1" x14ac:dyDescent="0.3">
      <c r="C47" s="652"/>
      <c r="D47" s="645"/>
      <c r="E47" s="629"/>
      <c r="F47" s="629"/>
      <c r="G47" s="650"/>
      <c r="H47" s="645"/>
      <c r="I47" s="651"/>
      <c r="J47" s="645"/>
      <c r="K47" s="646"/>
    </row>
    <row r="48" spans="2:11" ht="18" x14ac:dyDescent="0.3">
      <c r="C48" s="652"/>
      <c r="D48" s="645"/>
      <c r="E48" s="629"/>
      <c r="F48" s="629"/>
      <c r="G48" s="650"/>
      <c r="H48" s="645"/>
      <c r="I48" s="651"/>
      <c r="J48" s="645"/>
      <c r="K48" s="646"/>
    </row>
    <row r="49" spans="3:11" ht="18" x14ac:dyDescent="0.3">
      <c r="C49" s="652"/>
      <c r="E49" s="629"/>
      <c r="F49" s="629"/>
      <c r="G49" s="650"/>
      <c r="H49" s="645"/>
      <c r="I49" s="651"/>
      <c r="J49" s="645"/>
      <c r="K49" s="646"/>
    </row>
    <row r="50" spans="3:11" ht="18" x14ac:dyDescent="0.3">
      <c r="C50" s="652"/>
      <c r="D50" s="645"/>
      <c r="E50" s="629"/>
      <c r="F50" s="629"/>
      <c r="G50" s="650"/>
      <c r="H50" s="645"/>
      <c r="I50" s="651"/>
      <c r="J50" s="645"/>
      <c r="K50" s="646"/>
    </row>
    <row r="51" spans="3:11" ht="18" x14ac:dyDescent="0.3">
      <c r="C51" s="652"/>
      <c r="D51" s="645"/>
      <c r="E51" s="629"/>
      <c r="F51" s="629"/>
      <c r="G51" s="650"/>
      <c r="H51" s="645"/>
      <c r="I51" s="651"/>
      <c r="J51" s="645"/>
      <c r="K51" s="646"/>
    </row>
    <row r="52" spans="3:11" ht="18" x14ac:dyDescent="0.3">
      <c r="C52" s="652"/>
      <c r="D52" s="645"/>
      <c r="E52" s="629"/>
      <c r="F52" s="629"/>
      <c r="G52" s="650"/>
      <c r="H52" s="645"/>
      <c r="I52" s="651"/>
      <c r="J52" s="645"/>
      <c r="K52" s="646"/>
    </row>
    <row r="53" spans="3:11" ht="18" x14ac:dyDescent="0.3">
      <c r="C53" s="652"/>
      <c r="D53" s="645"/>
      <c r="E53" s="629"/>
      <c r="F53" s="629"/>
      <c r="G53" s="650"/>
      <c r="H53" s="645"/>
      <c r="I53" s="651"/>
      <c r="J53" s="645"/>
      <c r="K53" s="646"/>
    </row>
    <row r="63" spans="3:11" ht="15.6" x14ac:dyDescent="0.3">
      <c r="H63" s="428"/>
      <c r="I63" s="428"/>
    </row>
    <row r="69" spans="5:6" x14ac:dyDescent="0.3">
      <c r="E69" s="654"/>
      <c r="F69" s="654"/>
    </row>
    <row r="70" spans="5:6" x14ac:dyDescent="0.3">
      <c r="E70" s="18"/>
      <c r="F70" s="18"/>
    </row>
    <row r="71" spans="5:6" x14ac:dyDescent="0.3">
      <c r="E71" s="18"/>
      <c r="F71" s="18"/>
    </row>
    <row r="72" spans="5:6" x14ac:dyDescent="0.3">
      <c r="E72" s="18"/>
      <c r="F72" s="18"/>
    </row>
    <row r="73" spans="5:6" x14ac:dyDescent="0.3">
      <c r="E73" s="18"/>
      <c r="F73" s="18"/>
    </row>
    <row r="74" spans="5:6" x14ac:dyDescent="0.3">
      <c r="E74" s="18"/>
      <c r="F74" s="18"/>
    </row>
    <row r="75" spans="5:6" x14ac:dyDescent="0.3">
      <c r="E75" s="18"/>
      <c r="F75" s="18"/>
    </row>
    <row r="76" spans="5:6" x14ac:dyDescent="0.3">
      <c r="E76" s="18"/>
      <c r="F76" s="18"/>
    </row>
    <row r="77" spans="5:6" x14ac:dyDescent="0.3">
      <c r="E77" s="18"/>
      <c r="F77" s="18"/>
    </row>
    <row r="78" spans="5:6" x14ac:dyDescent="0.3">
      <c r="E78" s="18"/>
      <c r="F78" s="18"/>
    </row>
    <row r="79" spans="5:6" x14ac:dyDescent="0.3">
      <c r="E79" s="18"/>
      <c r="F79" s="18"/>
    </row>
    <row r="80" spans="5:6" x14ac:dyDescent="0.3">
      <c r="E80" s="18"/>
      <c r="F80" s="18"/>
    </row>
    <row r="81" spans="5:6" x14ac:dyDescent="0.3">
      <c r="E81" s="18"/>
      <c r="F81" s="18"/>
    </row>
    <row r="82" spans="5:6" x14ac:dyDescent="0.3">
      <c r="E82" s="18"/>
      <c r="F82" s="18"/>
    </row>
    <row r="83" spans="5:6" x14ac:dyDescent="0.3">
      <c r="E83" s="18"/>
      <c r="F83" s="18"/>
    </row>
    <row r="84" spans="5:6" x14ac:dyDescent="0.3">
      <c r="E84" s="18"/>
      <c r="F84" s="18"/>
    </row>
    <row r="85" spans="5:6" x14ac:dyDescent="0.3">
      <c r="E85" s="18"/>
      <c r="F85" s="18"/>
    </row>
    <row r="86" spans="5:6" x14ac:dyDescent="0.3">
      <c r="E86" s="18"/>
      <c r="F86" s="18"/>
    </row>
    <row r="87" spans="5:6" x14ac:dyDescent="0.3">
      <c r="E87" s="18"/>
      <c r="F87" s="18"/>
    </row>
    <row r="88" spans="5:6" x14ac:dyDescent="0.3">
      <c r="E88" s="18"/>
      <c r="F88" s="18"/>
    </row>
  </sheetData>
  <sheetProtection sheet="1" objects="1" scenarios="1" formatCells="0" formatColumns="0" formatRows="0" insertHyperlinks="0" selectLockedCells="1" sort="0" autoFilter="0"/>
  <mergeCells count="1">
    <mergeCell ref="B3:B4"/>
  </mergeCells>
  <conditionalFormatting sqref="K32 K34 K37 K45 K47:K53">
    <cfRule type="cellIs" dxfId="21" priority="37" operator="equal">
      <formula>3</formula>
    </cfRule>
    <cfRule type="cellIs" dxfId="20" priority="38" operator="equal">
      <formula>2</formula>
    </cfRule>
    <cfRule type="cellIs" dxfId="19" priority="39" operator="equal">
      <formula>1</formula>
    </cfRule>
  </conditionalFormatting>
  <conditionalFormatting sqref="K32:K34 K36:K53">
    <cfRule type="iconSet" priority="41">
      <iconSet iconSet="3Symbols2" showValue="0" reverse="1">
        <cfvo type="percent" val="0"/>
        <cfvo type="num" val="2"/>
        <cfvo type="num" val="3"/>
      </iconSet>
    </cfRule>
    <cfRule type="cellIs" dxfId="18" priority="42" operator="equal">
      <formula>3</formula>
    </cfRule>
    <cfRule type="cellIs" dxfId="17" priority="43" operator="equal">
      <formula>2</formula>
    </cfRule>
    <cfRule type="cellIs" dxfId="16" priority="44" operator="equal">
      <formula>1</formula>
    </cfRule>
  </conditionalFormatting>
  <conditionalFormatting sqref="G36:G53">
    <cfRule type="iconSet" priority="3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36:I53">
    <cfRule type="iconSet" priority="34">
      <iconSet iconSet="3Signs" showValue="0" reverse="1">
        <cfvo type="percent" val="0"/>
        <cfvo type="num" val="2"/>
        <cfvo type="num" val="3"/>
      </iconSet>
    </cfRule>
  </conditionalFormatting>
  <conditionalFormatting sqref="G5:H19 C23:E23 G20:I23 C5:C22 C24:I34 B5:B34">
    <cfRule type="expression" dxfId="15" priority="31">
      <formula>MOD(ROW(A9),2)=1</formula>
    </cfRule>
    <cfRule type="expression" dxfId="14" priority="32">
      <formula>MOD(ROW(A9),2)=0</formula>
    </cfRule>
  </conditionalFormatting>
  <conditionalFormatting sqref="D19:F19 D20:E22 F20:F23">
    <cfRule type="expression" dxfId="13" priority="21">
      <formula>MOD(ROW(C23),2)=1</formula>
    </cfRule>
    <cfRule type="expression" dxfId="12" priority="22">
      <formula>MOD(ROW(C23),2)=0</formula>
    </cfRule>
  </conditionalFormatting>
  <conditionalFormatting sqref="I19">
    <cfRule type="expression" dxfId="11" priority="19">
      <formula>MOD(ROW(H23),2)=1</formula>
    </cfRule>
    <cfRule type="expression" dxfId="10" priority="20">
      <formula>MOD(ROW(H23),2)=0</formula>
    </cfRule>
  </conditionalFormatting>
  <conditionalFormatting sqref="D5:F18">
    <cfRule type="expression" dxfId="9" priority="17">
      <formula>MOD(ROW(C9),2)=1</formula>
    </cfRule>
    <cfRule type="expression" dxfId="8" priority="18">
      <formula>MOD(ROW(C9),2)=0</formula>
    </cfRule>
  </conditionalFormatting>
  <conditionalFormatting sqref="I5:I18">
    <cfRule type="expression" dxfId="7" priority="15">
      <formula>MOD(ROW(H9),2)=1</formula>
    </cfRule>
    <cfRule type="expression" dxfId="6" priority="16">
      <formula>MOD(ROW(H9),2)=0</formula>
    </cfRule>
  </conditionalFormatting>
  <conditionalFormatting sqref="B5:B34">
    <cfRule type="iconSet" priority="12">
      <iconSet iconSet="3Signs" showValue="0" reverse="1">
        <cfvo type="percent" val="0"/>
        <cfvo type="num" val="2"/>
        <cfvo type="num" val="3"/>
      </iconSet>
    </cfRule>
  </conditionalFormatting>
  <conditionalFormatting sqref="K35"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K35">
    <cfRule type="iconSet" priority="8">
      <iconSet iconSet="3Symbols2" showValue="0" reverse="1">
        <cfvo type="percent" val="0"/>
        <cfvo type="num" val="2"/>
        <cfvo type="num" val="3"/>
      </iconSet>
    </cfRule>
    <cfRule type="cellIs" dxfId="2" priority="9" operator="equal">
      <formula>3</formula>
    </cfRule>
    <cfRule type="cellIs" dxfId="1" priority="10" operator="equal">
      <formula>2</formula>
    </cfRule>
    <cfRule type="cellIs" dxfId="0" priority="11" operator="equal">
      <formula>1</formula>
    </cfRule>
  </conditionalFormatting>
  <conditionalFormatting sqref="G35">
    <cfRule type="iconSet" priority="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35">
    <cfRule type="iconSet" priority="2">
      <iconSet iconSet="3Signs" showValue="0" reverse="1">
        <cfvo type="percent" val="0"/>
        <cfvo type="num" val="2"/>
        <cfvo type="num" val="3"/>
      </iconSet>
    </cfRule>
  </conditionalFormatting>
  <dataValidations count="4">
    <dataValidation type="list" allowBlank="1" showInputMessage="1" showErrorMessage="1" sqref="E5:F35" xr:uid="{00000000-0002-0000-1E00-000000000000}">
      <formula1>"3,2,1,0,-1,-2,-3"</formula1>
    </dataValidation>
    <dataValidation type="list" allowBlank="1" showInputMessage="1" showErrorMessage="1" sqref="K32:K53 I36:I53" xr:uid="{00000000-0002-0000-1E00-000001000000}">
      <formula1>"1,2,3"</formula1>
    </dataValidation>
    <dataValidation type="list" allowBlank="1" showInputMessage="1" showErrorMessage="1" sqref="E36:F53" xr:uid="{00000000-0002-0000-1E00-000002000000}">
      <formula1>"1,2,3,4,5,6,7,8,9,10,11"</formula1>
    </dataValidation>
    <dataValidation type="list" allowBlank="1" showInputMessage="1" showErrorMessage="1" sqref="G36:G53" xr:uid="{00000000-0002-0000-1E00-000003000000}">
      <formula1>"1,2,3,4,5"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1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850FBEF4-5183-4B8C-8497-ED7A3DA7D34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K33 K36 K38:K44 K46</xm:sqref>
        </x14:conditionalFormatting>
        <x14:conditionalFormatting xmlns:xm="http://schemas.microsoft.com/office/excel/2006/main">
          <x14:cfRule type="iconSet" priority="40" id="{AF877FBC-2974-4E92-B0F9-BC0C7CC4D73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K32 K34 K37 K45 K47:K53</xm:sqref>
        </x14:conditionalFormatting>
        <x14:conditionalFormatting xmlns:xm="http://schemas.microsoft.com/office/excel/2006/main">
          <x14:cfRule type="iconSet" priority="33" id="{332F247A-9F4C-4D58-88C5-5F738E220B4F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E36:F53</xm:sqref>
        </x14:conditionalFormatting>
        <x14:conditionalFormatting xmlns:xm="http://schemas.microsoft.com/office/excel/2006/main">
          <x14:cfRule type="iconSet" priority="7" id="{288A5200-FB9C-4831-BF00-49238851E87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K35</xm:sqref>
        </x14:conditionalFormatting>
        <x14:conditionalFormatting xmlns:xm="http://schemas.microsoft.com/office/excel/2006/main">
          <x14:cfRule type="iconSet" priority="1" id="{9CF3129C-E764-4457-92A7-CAA8B7386FED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E35:F35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Tabelle48">
    <tabColor theme="4" tint="-0.249977111117893"/>
    <pageSetUpPr fitToPage="1"/>
  </sheetPr>
  <dimension ref="A1:R12"/>
  <sheetViews>
    <sheetView showGridLines="0" zoomScaleNormal="100" workbookViewId="0">
      <pane ySplit="1" topLeftCell="A2" activePane="bottomLeft" state="frozen"/>
      <selection activeCell="T12" sqref="T12"/>
      <selection pane="bottomLeft" activeCell="A2" sqref="A2"/>
    </sheetView>
  </sheetViews>
  <sheetFormatPr baseColWidth="10" defaultColWidth="11.44140625" defaultRowHeight="14.4" x14ac:dyDescent="0.3"/>
  <cols>
    <col min="1" max="1" width="7" style="18" customWidth="1"/>
    <col min="2" max="2" width="20.44140625" style="18" customWidth="1"/>
    <col min="3" max="3" width="143.44140625" style="18" customWidth="1"/>
    <col min="4" max="4" width="23.88671875" style="18" customWidth="1"/>
    <col min="5" max="5" width="14.44140625" style="18" customWidth="1"/>
    <col min="6" max="6" width="11.109375" style="18" bestFit="1" customWidth="1"/>
    <col min="7" max="7" width="50.5546875" style="18" customWidth="1"/>
    <col min="8" max="8" width="7.5546875" style="18" customWidth="1"/>
    <col min="9" max="9" width="11.44140625" style="18"/>
    <col min="10" max="10" width="4.88671875" style="18" customWidth="1"/>
    <col min="11" max="11" width="2.88671875" style="18" customWidth="1"/>
    <col min="12" max="12" width="11.44140625" style="18"/>
    <col min="13" max="19" width="4" style="18" customWidth="1"/>
    <col min="20" max="16384" width="11.44140625" style="18"/>
  </cols>
  <sheetData>
    <row r="1" spans="1:18" s="2" customFormat="1" ht="42" customHeight="1" x14ac:dyDescent="0.3">
      <c r="A1" s="414"/>
      <c r="B1" s="411" t="str">
        <f ca="1">' '!A329</f>
        <v>S T R A T E G Y   M A P</v>
      </c>
      <c r="C1" s="411"/>
      <c r="D1" s="411"/>
      <c r="E1" s="411"/>
      <c r="F1" s="411"/>
      <c r="G1" s="411"/>
      <c r="H1" s="411"/>
      <c r="I1" s="411"/>
      <c r="J1" s="194"/>
      <c r="K1" s="194"/>
      <c r="L1" s="194"/>
      <c r="M1" s="194"/>
      <c r="N1" s="194"/>
      <c r="O1" s="194"/>
      <c r="P1" s="194"/>
      <c r="Q1" s="194"/>
      <c r="R1" s="194"/>
    </row>
    <row r="2" spans="1:18" s="2" customFormat="1" ht="0.9" customHeight="1" x14ac:dyDescent="0.3">
      <c r="A2" s="92"/>
      <c r="B2" s="92"/>
      <c r="C2" s="193"/>
      <c r="D2" s="193"/>
      <c r="E2" s="193"/>
      <c r="F2" s="193"/>
      <c r="G2" s="193"/>
      <c r="H2" s="193"/>
      <c r="I2" s="193"/>
      <c r="J2" s="194"/>
      <c r="K2" s="194"/>
      <c r="L2" s="194"/>
      <c r="M2" s="194"/>
      <c r="N2" s="194"/>
      <c r="O2" s="194"/>
      <c r="P2" s="194"/>
      <c r="Q2" s="194"/>
      <c r="R2" s="194"/>
    </row>
    <row r="3" spans="1:18" ht="16.5" customHeight="1" x14ac:dyDescent="0.3">
      <c r="B3" s="455"/>
    </row>
    <row r="4" spans="1:18" ht="14.25" customHeight="1" x14ac:dyDescent="0.3">
      <c r="A4" s="582"/>
      <c r="B4" s="609"/>
    </row>
    <row r="5" spans="1:18" ht="41.25" customHeight="1" thickBot="1" x14ac:dyDescent="0.35">
      <c r="B5" s="925" t="str">
        <f ca="1">' '!A330</f>
        <v>Perspective</v>
      </c>
      <c r="C5" s="926"/>
    </row>
    <row r="6" spans="1:18" ht="4.5" customHeight="1" x14ac:dyDescent="0.3">
      <c r="B6" s="619"/>
    </row>
    <row r="7" spans="1:18" ht="132.75" customHeight="1" thickBot="1" x14ac:dyDescent="0.35">
      <c r="B7" s="927" t="str">
        <f ca="1">' '!A331</f>
        <v>Customers</v>
      </c>
      <c r="C7" s="928"/>
    </row>
    <row r="8" spans="1:18" ht="132.75" customHeight="1" thickBot="1" x14ac:dyDescent="0.35">
      <c r="B8" s="929" t="str">
        <f ca="1">' '!A332</f>
        <v>Finances</v>
      </c>
      <c r="C8" s="930"/>
    </row>
    <row r="9" spans="1:18" ht="132.75" customHeight="1" thickBot="1" x14ac:dyDescent="0.35">
      <c r="B9" s="929" t="str">
        <f ca="1">' '!A333</f>
        <v>Processes</v>
      </c>
      <c r="C9" s="930"/>
    </row>
    <row r="10" spans="1:18" ht="132.75" customHeight="1" x14ac:dyDescent="0.3">
      <c r="B10" s="931" t="str">
        <f ca="1">' '!A334</f>
        <v>Potential</v>
      </c>
      <c r="C10" s="932" t="str">
        <f>' '!C574</f>
        <v>Pfeil kopieren: ctrl und linke Maustaste</v>
      </c>
    </row>
    <row r="11" spans="1:18" ht="5.25" customHeight="1" x14ac:dyDescent="0.3">
      <c r="B11" s="619"/>
    </row>
    <row r="12" spans="1:18" x14ac:dyDescent="0.3">
      <c r="B12" s="423" t="s">
        <v>2036</v>
      </c>
      <c r="C12" s="580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9" scale="87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Tabelle15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T12" sqref="T12"/>
      <selection pane="bottomLeft" activeCell="C5" sqref="C5:D5"/>
    </sheetView>
  </sheetViews>
  <sheetFormatPr baseColWidth="10" defaultColWidth="11.44140625" defaultRowHeight="14.4" x14ac:dyDescent="0.3"/>
  <cols>
    <col min="1" max="1" width="7" style="940" customWidth="1"/>
    <col min="2" max="2" width="3.5546875" style="940" customWidth="1"/>
    <col min="3" max="3" width="40.5546875" style="940" customWidth="1"/>
    <col min="4" max="4" width="35.33203125" style="940" customWidth="1"/>
    <col min="5" max="5" width="11.6640625" style="940" bestFit="1" customWidth="1"/>
    <col min="6" max="6" width="6.44140625" style="940" customWidth="1"/>
    <col min="7" max="7" width="11.6640625" style="940" customWidth="1"/>
    <col min="8" max="8" width="14.109375" style="940" customWidth="1"/>
    <col min="9" max="9" width="4.5546875" style="940" hidden="1" customWidth="1"/>
    <col min="10" max="10" width="11.44140625" style="940"/>
    <col min="11" max="20" width="3" style="940" customWidth="1"/>
    <col min="21" max="16384" width="11.44140625" style="940"/>
  </cols>
  <sheetData>
    <row r="1" spans="1:19" s="939" customFormat="1" ht="42" customHeight="1" x14ac:dyDescent="0.3">
      <c r="A1" s="933"/>
      <c r="B1" s="934" t="str">
        <f ca="1">' '!A543</f>
        <v>Would you like to open the program "Management Cockpit"?</v>
      </c>
      <c r="C1" s="933"/>
      <c r="D1" s="933"/>
      <c r="E1" s="933"/>
      <c r="F1" s="935"/>
      <c r="G1" s="936"/>
      <c r="H1" s="937"/>
      <c r="I1" s="933"/>
      <c r="J1" s="938"/>
      <c r="K1" s="938"/>
      <c r="L1" s="938"/>
      <c r="M1" s="938"/>
      <c r="N1" s="938"/>
      <c r="O1" s="938"/>
      <c r="P1" s="938"/>
      <c r="Q1" s="938"/>
      <c r="R1" s="938"/>
      <c r="S1" s="938"/>
    </row>
    <row r="2" spans="1:19" x14ac:dyDescent="0.3">
      <c r="B2" s="941"/>
    </row>
    <row r="3" spans="1:19" ht="15.6" x14ac:dyDescent="0.3">
      <c r="B3" s="942"/>
    </row>
    <row r="5" spans="1:19" ht="15.6" x14ac:dyDescent="0.3">
      <c r="B5" s="942"/>
      <c r="C5" s="335" t="str">
        <f ca="1">' '!A586</f>
        <v>Enter here the hyperlink to the tool "Cockpit"  with  the right mouse button</v>
      </c>
      <c r="D5" s="335"/>
    </row>
    <row r="6" spans="1:19" ht="15.6" x14ac:dyDescent="0.3">
      <c r="B6" s="942"/>
    </row>
    <row r="7" spans="1:19" ht="15.6" x14ac:dyDescent="0.3">
      <c r="B7" s="942"/>
    </row>
    <row r="8" spans="1:19" x14ac:dyDescent="0.3">
      <c r="B8" s="943"/>
    </row>
    <row r="9" spans="1:19" ht="15.6" x14ac:dyDescent="0.3">
      <c r="B9" s="942"/>
    </row>
    <row r="10" spans="1:19" ht="15.6" x14ac:dyDescent="0.3">
      <c r="B10" s="942"/>
    </row>
    <row r="12" spans="1:19" ht="15.6" x14ac:dyDescent="0.3">
      <c r="B12" s="942"/>
      <c r="D12" s="944"/>
    </row>
    <row r="13" spans="1:19" x14ac:dyDescent="0.3">
      <c r="C13" s="944"/>
      <c r="D13" s="945"/>
      <c r="E13" s="945"/>
      <c r="F13" s="945"/>
      <c r="G13" s="945"/>
      <c r="H13" s="945"/>
    </row>
    <row r="14" spans="1:19" x14ac:dyDescent="0.3">
      <c r="B14" s="945"/>
      <c r="C14" s="945"/>
      <c r="D14" s="945"/>
      <c r="E14" s="945"/>
      <c r="F14" s="945"/>
      <c r="G14" s="945"/>
      <c r="H14" s="945"/>
    </row>
    <row r="15" spans="1:19" x14ac:dyDescent="0.3">
      <c r="B15" s="945"/>
      <c r="C15" s="945"/>
      <c r="D15" s="945"/>
      <c r="E15" s="945"/>
      <c r="F15" s="945"/>
      <c r="G15" s="945"/>
      <c r="H15" s="945"/>
    </row>
    <row r="16" spans="1:19" x14ac:dyDescent="0.3">
      <c r="B16" s="945"/>
      <c r="C16" s="945"/>
      <c r="D16" s="945"/>
      <c r="E16" s="945"/>
      <c r="F16" s="945"/>
      <c r="G16" s="945"/>
      <c r="H16" s="945"/>
    </row>
    <row r="17" spans="2:8" x14ac:dyDescent="0.3">
      <c r="B17" s="945"/>
      <c r="C17" s="945"/>
      <c r="D17" s="945"/>
      <c r="E17" s="945"/>
      <c r="F17" s="945"/>
      <c r="G17" s="945"/>
      <c r="H17" s="945"/>
    </row>
    <row r="18" spans="2:8" x14ac:dyDescent="0.3">
      <c r="B18" s="945"/>
      <c r="C18" s="945"/>
      <c r="D18" s="945"/>
      <c r="E18" s="945"/>
      <c r="F18" s="945"/>
      <c r="G18" s="945"/>
      <c r="H18" s="945"/>
    </row>
    <row r="19" spans="2:8" x14ac:dyDescent="0.3">
      <c r="B19" s="945"/>
      <c r="C19" s="945"/>
      <c r="D19" s="945"/>
      <c r="E19" s="945"/>
      <c r="F19" s="945"/>
      <c r="G19" s="945"/>
      <c r="H19" s="945"/>
    </row>
    <row r="20" spans="2:8" x14ac:dyDescent="0.3">
      <c r="B20" s="945"/>
      <c r="C20" s="945"/>
      <c r="D20" s="945"/>
      <c r="E20" s="945"/>
      <c r="F20" s="945"/>
      <c r="G20" s="945"/>
      <c r="H20" s="945"/>
    </row>
    <row r="21" spans="2:8" x14ac:dyDescent="0.3">
      <c r="B21" s="945"/>
      <c r="C21" s="945"/>
      <c r="D21" s="945"/>
      <c r="E21" s="945"/>
      <c r="F21" s="945"/>
      <c r="G21" s="945"/>
      <c r="H21" s="945"/>
    </row>
    <row r="22" spans="2:8" x14ac:dyDescent="0.3">
      <c r="B22" s="945"/>
      <c r="C22" s="945"/>
      <c r="D22" s="945"/>
      <c r="E22" s="945"/>
      <c r="F22" s="945"/>
      <c r="G22" s="945"/>
      <c r="H22" s="945"/>
    </row>
    <row r="23" spans="2:8" x14ac:dyDescent="0.3">
      <c r="B23" s="945"/>
      <c r="C23" s="945"/>
      <c r="D23" s="945"/>
      <c r="E23" s="945"/>
      <c r="F23" s="945"/>
      <c r="G23" s="945"/>
      <c r="H23" s="945"/>
    </row>
    <row r="24" spans="2:8" x14ac:dyDescent="0.3">
      <c r="B24" s="945"/>
      <c r="C24" s="945"/>
      <c r="D24" s="945"/>
      <c r="E24" s="945"/>
      <c r="F24" s="945"/>
      <c r="G24" s="945"/>
      <c r="H24" s="945"/>
    </row>
    <row r="25" spans="2:8" x14ac:dyDescent="0.3">
      <c r="B25" s="945"/>
      <c r="C25" s="945"/>
      <c r="D25" s="945"/>
      <c r="E25" s="945"/>
      <c r="F25" s="945"/>
      <c r="G25" s="945"/>
      <c r="H25" s="945"/>
    </row>
    <row r="26" spans="2:8" x14ac:dyDescent="0.3">
      <c r="B26" s="945"/>
      <c r="C26" s="945"/>
      <c r="D26" s="945"/>
      <c r="E26" s="945"/>
      <c r="F26" s="945"/>
      <c r="G26" s="945"/>
      <c r="H26" s="945"/>
    </row>
    <row r="27" spans="2:8" x14ac:dyDescent="0.3">
      <c r="B27" s="945"/>
      <c r="C27" s="945"/>
      <c r="D27" s="945"/>
      <c r="E27" s="945"/>
      <c r="F27" s="945"/>
      <c r="G27" s="945"/>
      <c r="H27" s="945"/>
    </row>
    <row r="28" spans="2:8" x14ac:dyDescent="0.3">
      <c r="B28" s="945"/>
      <c r="C28" s="945"/>
      <c r="D28" s="945"/>
      <c r="E28" s="945"/>
      <c r="F28" s="945"/>
      <c r="G28" s="945"/>
      <c r="H28" s="945"/>
    </row>
    <row r="29" spans="2:8" x14ac:dyDescent="0.3">
      <c r="B29" s="945"/>
    </row>
    <row r="30" spans="2:8" x14ac:dyDescent="0.3">
      <c r="B30" s="945"/>
    </row>
  </sheetData>
  <sheetProtection sheet="1" objects="1" scenarios="1" formatCells="0" formatColumns="0" formatRows="0" insertHyperlinks="0" selectLockedCells="1" sort="0" autoFilter="0"/>
  <mergeCells count="1">
    <mergeCell ref="C5:D5"/>
  </mergeCell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Tabelle17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T12" sqref="T12"/>
      <selection pane="bottomLeft" activeCell="C5" sqref="C5:E5"/>
    </sheetView>
  </sheetViews>
  <sheetFormatPr baseColWidth="10" defaultColWidth="11.44140625" defaultRowHeight="14.4" x14ac:dyDescent="0.3"/>
  <cols>
    <col min="1" max="1" width="7" style="940" customWidth="1"/>
    <col min="2" max="2" width="3.5546875" style="940" customWidth="1"/>
    <col min="3" max="3" width="40.5546875" style="940" customWidth="1"/>
    <col min="4" max="4" width="35.33203125" style="940" customWidth="1"/>
    <col min="5" max="5" width="11.6640625" style="940" bestFit="1" customWidth="1"/>
    <col min="6" max="6" width="6.44140625" style="940" customWidth="1"/>
    <col min="7" max="7" width="11.6640625" style="940" customWidth="1"/>
    <col min="8" max="8" width="14.109375" style="940" customWidth="1"/>
    <col min="9" max="9" width="4.5546875" style="940" hidden="1" customWidth="1"/>
    <col min="10" max="10" width="11.44140625" style="940"/>
    <col min="11" max="20" width="3" style="940" customWidth="1"/>
    <col min="21" max="16384" width="11.44140625" style="940"/>
  </cols>
  <sheetData>
    <row r="1" spans="1:19" s="939" customFormat="1" ht="42" customHeight="1" x14ac:dyDescent="0.3">
      <c r="A1" s="933"/>
      <c r="B1" s="934" t="str">
        <f ca="1">' '!A545</f>
        <v>Would you like to open the program "Innovation Management"?</v>
      </c>
      <c r="C1" s="933"/>
      <c r="D1" s="933"/>
      <c r="E1" s="933"/>
      <c r="F1" s="935"/>
      <c r="G1" s="936"/>
      <c r="H1" s="937"/>
      <c r="I1" s="933"/>
      <c r="J1" s="938"/>
      <c r="K1" s="938"/>
      <c r="L1" s="938"/>
      <c r="M1" s="938"/>
      <c r="N1" s="938"/>
      <c r="O1" s="938"/>
      <c r="P1" s="938"/>
      <c r="Q1" s="938"/>
      <c r="R1" s="938"/>
      <c r="S1" s="938"/>
    </row>
    <row r="2" spans="1:19" x14ac:dyDescent="0.3">
      <c r="B2" s="941"/>
    </row>
    <row r="3" spans="1:19" ht="15.6" x14ac:dyDescent="0.3">
      <c r="B3" s="942"/>
    </row>
    <row r="5" spans="1:19" ht="15.75" customHeight="1" x14ac:dyDescent="0.3">
      <c r="B5" s="942"/>
      <c r="C5" s="335" t="str">
        <f ca="1">' '!A587</f>
        <v>Enter here the hyperlink to the tool "Innovation Management""  with  the right mouse button</v>
      </c>
      <c r="D5" s="335"/>
      <c r="E5" s="335"/>
    </row>
    <row r="6" spans="1:19" ht="15.6" x14ac:dyDescent="0.3">
      <c r="B6" s="942"/>
    </row>
    <row r="7" spans="1:19" ht="15.6" x14ac:dyDescent="0.3">
      <c r="B7" s="942"/>
    </row>
    <row r="8" spans="1:19" x14ac:dyDescent="0.3">
      <c r="B8" s="943"/>
    </row>
    <row r="9" spans="1:19" ht="15.6" x14ac:dyDescent="0.3">
      <c r="B9" s="942"/>
    </row>
    <row r="10" spans="1:19" ht="15.6" x14ac:dyDescent="0.3">
      <c r="B10" s="942"/>
    </row>
    <row r="12" spans="1:19" ht="15.6" x14ac:dyDescent="0.3">
      <c r="B12" s="942"/>
      <c r="D12" s="944"/>
    </row>
    <row r="13" spans="1:19" x14ac:dyDescent="0.3">
      <c r="C13" s="944"/>
      <c r="D13" s="945"/>
      <c r="E13" s="945"/>
      <c r="F13" s="945"/>
      <c r="G13" s="945"/>
      <c r="H13" s="945"/>
    </row>
    <row r="14" spans="1:19" x14ac:dyDescent="0.3">
      <c r="B14" s="945"/>
      <c r="C14" s="945"/>
      <c r="D14" s="945"/>
      <c r="E14" s="945"/>
      <c r="F14" s="945"/>
      <c r="G14" s="945"/>
      <c r="H14" s="945"/>
    </row>
    <row r="15" spans="1:19" x14ac:dyDescent="0.3">
      <c r="B15" s="945"/>
      <c r="C15" s="945"/>
      <c r="D15" s="945"/>
      <c r="E15" s="945"/>
      <c r="F15" s="945"/>
      <c r="G15" s="945"/>
      <c r="H15" s="945"/>
    </row>
    <row r="16" spans="1:19" x14ac:dyDescent="0.3">
      <c r="B16" s="945"/>
      <c r="C16" s="945"/>
      <c r="D16" s="945"/>
      <c r="E16" s="945"/>
      <c r="F16" s="945"/>
      <c r="G16" s="945"/>
      <c r="H16" s="945"/>
    </row>
    <row r="17" spans="2:8" x14ac:dyDescent="0.3">
      <c r="B17" s="945"/>
      <c r="C17" s="945"/>
      <c r="D17" s="945"/>
      <c r="E17" s="945"/>
      <c r="F17" s="945"/>
      <c r="G17" s="945"/>
      <c r="H17" s="945"/>
    </row>
    <row r="18" spans="2:8" x14ac:dyDescent="0.3">
      <c r="B18" s="945"/>
      <c r="C18" s="945"/>
      <c r="D18" s="945"/>
      <c r="E18" s="945"/>
      <c r="F18" s="945"/>
      <c r="G18" s="945"/>
      <c r="H18" s="945"/>
    </row>
    <row r="19" spans="2:8" x14ac:dyDescent="0.3">
      <c r="B19" s="945"/>
      <c r="C19" s="945"/>
      <c r="D19" s="945"/>
      <c r="E19" s="945"/>
      <c r="F19" s="945"/>
      <c r="G19" s="945"/>
      <c r="H19" s="945"/>
    </row>
    <row r="20" spans="2:8" x14ac:dyDescent="0.3">
      <c r="B20" s="945"/>
      <c r="C20" s="945"/>
      <c r="D20" s="945"/>
      <c r="E20" s="945"/>
      <c r="F20" s="945"/>
      <c r="G20" s="945"/>
      <c r="H20" s="945"/>
    </row>
    <row r="21" spans="2:8" x14ac:dyDescent="0.3">
      <c r="B21" s="945"/>
      <c r="C21" s="945"/>
      <c r="D21" s="945"/>
      <c r="E21" s="945"/>
      <c r="F21" s="945"/>
      <c r="G21" s="945"/>
      <c r="H21" s="945"/>
    </row>
    <row r="22" spans="2:8" x14ac:dyDescent="0.3">
      <c r="B22" s="945"/>
      <c r="C22" s="945"/>
      <c r="D22" s="945"/>
      <c r="E22" s="945"/>
      <c r="F22" s="945"/>
      <c r="G22" s="945"/>
      <c r="H22" s="945"/>
    </row>
    <row r="23" spans="2:8" x14ac:dyDescent="0.3">
      <c r="B23" s="945"/>
      <c r="C23" s="945"/>
      <c r="D23" s="945"/>
      <c r="E23" s="945"/>
      <c r="F23" s="945"/>
      <c r="G23" s="945"/>
      <c r="H23" s="945"/>
    </row>
    <row r="24" spans="2:8" x14ac:dyDescent="0.3">
      <c r="B24" s="945"/>
      <c r="C24" s="945"/>
      <c r="D24" s="945"/>
      <c r="E24" s="945"/>
      <c r="F24" s="945"/>
      <c r="G24" s="945"/>
      <c r="H24" s="945"/>
    </row>
    <row r="25" spans="2:8" x14ac:dyDescent="0.3">
      <c r="B25" s="945"/>
      <c r="C25" s="945"/>
      <c r="D25" s="945"/>
      <c r="E25" s="945"/>
      <c r="F25" s="945"/>
      <c r="G25" s="945"/>
      <c r="H25" s="945"/>
    </row>
    <row r="26" spans="2:8" x14ac:dyDescent="0.3">
      <c r="B26" s="945"/>
      <c r="C26" s="945"/>
      <c r="D26" s="945"/>
      <c r="E26" s="945"/>
      <c r="F26" s="945"/>
      <c r="G26" s="945"/>
      <c r="H26" s="945"/>
    </row>
    <row r="27" spans="2:8" x14ac:dyDescent="0.3">
      <c r="B27" s="945"/>
      <c r="C27" s="945"/>
      <c r="D27" s="945"/>
      <c r="E27" s="945"/>
      <c r="F27" s="945"/>
      <c r="G27" s="945"/>
      <c r="H27" s="945"/>
    </row>
    <row r="28" spans="2:8" x14ac:dyDescent="0.3">
      <c r="B28" s="945"/>
      <c r="C28" s="945"/>
      <c r="D28" s="945"/>
      <c r="E28" s="945"/>
      <c r="F28" s="945"/>
      <c r="G28" s="945"/>
      <c r="H28" s="945"/>
    </row>
    <row r="29" spans="2:8" x14ac:dyDescent="0.3">
      <c r="B29" s="945"/>
    </row>
    <row r="30" spans="2:8" x14ac:dyDescent="0.3">
      <c r="B30" s="945"/>
    </row>
  </sheetData>
  <sheetProtection sheet="1" objects="1" scenarios="1" formatCells="0" formatColumns="0" formatRows="0" insertHyperlinks="0" selectLockedCells="1" sort="0" autoFilter="0"/>
  <mergeCells count="1">
    <mergeCell ref="C5:E5"/>
  </mergeCell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Tabelle23"/>
  <dimension ref="B3:F14"/>
  <sheetViews>
    <sheetView showGridLines="0" zoomScaleNormal="100" workbookViewId="0">
      <selection activeCell="A2" sqref="A2"/>
    </sheetView>
  </sheetViews>
  <sheetFormatPr baseColWidth="10" defaultColWidth="11.44140625" defaultRowHeight="14.4" x14ac:dyDescent="0.3"/>
  <cols>
    <col min="1" max="2" width="11.44140625" style="421"/>
    <col min="3" max="3" width="0.5546875" style="421" customWidth="1"/>
    <col min="4" max="4" width="32.44140625" style="421" customWidth="1"/>
    <col min="5" max="5" width="0.44140625" style="421" customWidth="1"/>
    <col min="6" max="16384" width="11.44140625" style="421"/>
  </cols>
  <sheetData>
    <row r="3" spans="2:6" x14ac:dyDescent="0.3">
      <c r="B3" s="421" t="s">
        <v>2050</v>
      </c>
    </row>
    <row r="5" spans="2:6" ht="20.25" customHeight="1" x14ac:dyDescent="0.3">
      <c r="B5" s="946"/>
      <c r="C5" s="946"/>
      <c r="D5" s="947" t="str">
        <f ca="1">' '!A51</f>
        <v>Your logo:</v>
      </c>
      <c r="E5" s="946"/>
      <c r="F5" s="946"/>
    </row>
    <row r="6" spans="2:6" ht="3.75" customHeight="1" x14ac:dyDescent="0.3">
      <c r="B6" s="946"/>
      <c r="F6" s="946"/>
    </row>
    <row r="7" spans="2:6" ht="41.25" customHeight="1" x14ac:dyDescent="0.3">
      <c r="B7" s="946"/>
      <c r="D7" s="3"/>
      <c r="F7" s="946"/>
    </row>
    <row r="8" spans="2:6" ht="3" customHeight="1" x14ac:dyDescent="0.3">
      <c r="B8" s="946"/>
      <c r="F8" s="946"/>
    </row>
    <row r="9" spans="2:6" x14ac:dyDescent="0.3">
      <c r="B9" s="946"/>
      <c r="C9" s="946"/>
      <c r="D9" s="946"/>
      <c r="E9" s="946"/>
      <c r="F9" s="946"/>
    </row>
    <row r="10" spans="2:6" ht="9" customHeight="1" x14ac:dyDescent="0.3">
      <c r="B10" s="946"/>
      <c r="C10" s="946"/>
      <c r="D10" s="946"/>
      <c r="E10" s="946"/>
      <c r="F10" s="946"/>
    </row>
    <row r="11" spans="2:6" x14ac:dyDescent="0.3">
      <c r="B11" s="500"/>
    </row>
    <row r="13" spans="2:6" x14ac:dyDescent="0.3">
      <c r="B13" s="948" t="str">
        <f ca="1">' '!A588</f>
        <v>Currency:</v>
      </c>
      <c r="D13" s="4" t="s">
        <v>2008</v>
      </c>
      <c r="E13" s="4"/>
      <c r="F13" s="4"/>
    </row>
    <row r="14" spans="2:6" x14ac:dyDescent="0.3">
      <c r="B14" s="423" t="s">
        <v>2036</v>
      </c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8689" r:id="rId4" name="Option Button 1">
              <controlPr defaultSize="0" autoFill="0" autoLine="0" autoPict="0" macro="[0]!LightVersion" altText="Light">
                <anchor moveWithCells="1">
                  <from>
                    <xdr:col>3</xdr:col>
                    <xdr:colOff>297180</xdr:colOff>
                    <xdr:row>1</xdr:row>
                    <xdr:rowOff>106680</xdr:rowOff>
                  </from>
                  <to>
                    <xdr:col>3</xdr:col>
                    <xdr:colOff>731520</xdr:colOff>
                    <xdr:row>3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8690" r:id="rId5" name="Option Button 2">
              <controlPr defaultSize="0" autoFill="0" autoLine="0" autoPict="0" macro="[0]!VollVersion">
                <anchor moveWithCells="1">
                  <from>
                    <xdr:col>1</xdr:col>
                    <xdr:colOff>601980</xdr:colOff>
                    <xdr:row>1</xdr:row>
                    <xdr:rowOff>106680</xdr:rowOff>
                  </from>
                  <to>
                    <xdr:col>3</xdr:col>
                    <xdr:colOff>213360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101</vt:i4>
      </vt:variant>
    </vt:vector>
  </HeadingPairs>
  <TitlesOfParts>
    <vt:vector size="135" baseType="lpstr">
      <vt:lpstr>Menu Toolbox</vt:lpstr>
      <vt:lpstr>Stakeholder</vt:lpstr>
      <vt:lpstr>PESTLE</vt:lpstr>
      <vt:lpstr>Trends</vt:lpstr>
      <vt:lpstr>Branchenstruktur</vt:lpstr>
      <vt:lpstr>Kernkompetenzen</vt:lpstr>
      <vt:lpstr>Wertkette</vt:lpstr>
      <vt:lpstr>Produkte</vt:lpstr>
      <vt:lpstr>Swot-Analyse</vt:lpstr>
      <vt:lpstr>Kunden</vt:lpstr>
      <vt:lpstr>Markt</vt:lpstr>
      <vt:lpstr>Empathy</vt:lpstr>
      <vt:lpstr>Kundenbeziehung</vt:lpstr>
      <vt:lpstr>Distribution</vt:lpstr>
      <vt:lpstr>Marktsegmentierung</vt:lpstr>
      <vt:lpstr>Potenzial</vt:lpstr>
      <vt:lpstr>Zukunftsszenarien</vt:lpstr>
      <vt:lpstr>Canvas</vt:lpstr>
      <vt:lpstr>CanvasLeer</vt:lpstr>
      <vt:lpstr>Forces</vt:lpstr>
      <vt:lpstr>Chances</vt:lpstr>
      <vt:lpstr>Vision</vt:lpstr>
      <vt:lpstr>SGE</vt:lpstr>
      <vt:lpstr>Portfolio</vt:lpstr>
      <vt:lpstr>Risikomgmt</vt:lpstr>
      <vt:lpstr>Normstrategien</vt:lpstr>
      <vt:lpstr>Einnahmen</vt:lpstr>
      <vt:lpstr>Kosten</vt:lpstr>
      <vt:lpstr>Kennzahlenanalyse</vt:lpstr>
      <vt:lpstr>Benchmark</vt:lpstr>
      <vt:lpstr>StrategyMap</vt:lpstr>
      <vt:lpstr>2Cockpit</vt:lpstr>
      <vt:lpstr>2Innovation</vt:lpstr>
      <vt:lpstr>Logo</vt:lpstr>
      <vt:lpstr>Datum</vt:lpstr>
      <vt:lpstr>'2Cockpit'!Druckbereich</vt:lpstr>
      <vt:lpstr>'2Innovation'!Druckbereich</vt:lpstr>
      <vt:lpstr>Benchmark!Druckbereich</vt:lpstr>
      <vt:lpstr>Branchenstruktur!Druckbereich</vt:lpstr>
      <vt:lpstr>Canvas!Druckbereich</vt:lpstr>
      <vt:lpstr>CanvasLeer!Druckbereich</vt:lpstr>
      <vt:lpstr>Chances!Druckbereich</vt:lpstr>
      <vt:lpstr>Distribution!Druckbereich</vt:lpstr>
      <vt:lpstr>Einnahmen!Druckbereich</vt:lpstr>
      <vt:lpstr>Empathy!Druckbereich</vt:lpstr>
      <vt:lpstr>Forces!Druckbereich</vt:lpstr>
      <vt:lpstr>Kennzahlenanalyse!Druckbereich</vt:lpstr>
      <vt:lpstr>Kernkompetenzen!Druckbereich</vt:lpstr>
      <vt:lpstr>Kosten!Druckbereich</vt:lpstr>
      <vt:lpstr>Kunden!Druckbereich</vt:lpstr>
      <vt:lpstr>Kundenbeziehung!Druckbereich</vt:lpstr>
      <vt:lpstr>Markt!Druckbereich</vt:lpstr>
      <vt:lpstr>Marktsegmentierung!Druckbereich</vt:lpstr>
      <vt:lpstr>'Menu Toolbox'!Druckbereich</vt:lpstr>
      <vt:lpstr>Normstrategien!Druckbereich</vt:lpstr>
      <vt:lpstr>PESTLE!Druckbereich</vt:lpstr>
      <vt:lpstr>Portfolio!Druckbereich</vt:lpstr>
      <vt:lpstr>Potenzial!Druckbereich</vt:lpstr>
      <vt:lpstr>Produkte!Druckbereich</vt:lpstr>
      <vt:lpstr>Risikomgmt!Druckbereich</vt:lpstr>
      <vt:lpstr>SGE!Druckbereich</vt:lpstr>
      <vt:lpstr>Stakeholder!Druckbereich</vt:lpstr>
      <vt:lpstr>StrategyMap!Druckbereich</vt:lpstr>
      <vt:lpstr>'Swot-Analyse'!Druckbereich</vt:lpstr>
      <vt:lpstr>Trends!Druckbereich</vt:lpstr>
      <vt:lpstr>Vision!Druckbereich</vt:lpstr>
      <vt:lpstr>Wertkette!Druckbereich</vt:lpstr>
      <vt:lpstr>Zukunftsszenarien!Druckbereich</vt:lpstr>
      <vt:lpstr>'2Cockpit'!Drucktitel</vt:lpstr>
      <vt:lpstr>'2Innovation'!Drucktitel</vt:lpstr>
      <vt:lpstr>Benchmark!Drucktitel</vt:lpstr>
      <vt:lpstr>Branchenstruktur!Drucktitel</vt:lpstr>
      <vt:lpstr>Canvas!Drucktitel</vt:lpstr>
      <vt:lpstr>CanvasLeer!Drucktitel</vt:lpstr>
      <vt:lpstr>Distribution!Drucktitel</vt:lpstr>
      <vt:lpstr>Einnahmen!Drucktitel</vt:lpstr>
      <vt:lpstr>Empathy!Drucktitel</vt:lpstr>
      <vt:lpstr>Kennzahlenanalyse!Drucktitel</vt:lpstr>
      <vt:lpstr>Kernkompetenzen!Drucktitel</vt:lpstr>
      <vt:lpstr>Kosten!Drucktitel</vt:lpstr>
      <vt:lpstr>Kunden!Drucktitel</vt:lpstr>
      <vt:lpstr>Kundenbeziehung!Drucktitel</vt:lpstr>
      <vt:lpstr>Marktsegmentierung!Drucktitel</vt:lpstr>
      <vt:lpstr>PESTLE!Drucktitel</vt:lpstr>
      <vt:lpstr>Potenzial!Drucktitel</vt:lpstr>
      <vt:lpstr>Produkte!Drucktitel</vt:lpstr>
      <vt:lpstr>Risikomgmt!Drucktitel</vt:lpstr>
      <vt:lpstr>SGE!Drucktitel</vt:lpstr>
      <vt:lpstr>Stakeholder!Drucktitel</vt:lpstr>
      <vt:lpstr>StrategyMap!Drucktitel</vt:lpstr>
      <vt:lpstr>'Swot-Analyse'!Drucktitel</vt:lpstr>
      <vt:lpstr>Trends!Drucktitel</vt:lpstr>
      <vt:lpstr>Vision!Drucktitel</vt:lpstr>
      <vt:lpstr>Wertkette!Drucktitel</vt:lpstr>
      <vt:lpstr>Zukunftsszenarien!Drucktitel</vt:lpstr>
      <vt:lpstr>Ersatzprodukte</vt:lpstr>
      <vt:lpstr>graph_2_stakeholder</vt:lpstr>
      <vt:lpstr>Chances!graph_chances</vt:lpstr>
      <vt:lpstr>graph_forces</vt:lpstr>
      <vt:lpstr>Graph_Kompetenzen</vt:lpstr>
      <vt:lpstr>Markt!Graph_Kunden</vt:lpstr>
      <vt:lpstr>SGE!Graph_Kunden</vt:lpstr>
      <vt:lpstr>Graph_Kunden</vt:lpstr>
      <vt:lpstr>Trends!graph_pestel</vt:lpstr>
      <vt:lpstr>graph_pestel</vt:lpstr>
      <vt:lpstr>Graph_Produkte</vt:lpstr>
      <vt:lpstr>Graph_Risk</vt:lpstr>
      <vt:lpstr>graph_stakeholder</vt:lpstr>
      <vt:lpstr>Kunden</vt:lpstr>
      <vt:lpstr>Lieferanten</vt:lpstr>
      <vt:lpstr>McKinsey</vt:lpstr>
      <vt:lpstr>Mitbewerber</vt:lpstr>
      <vt:lpstr>Rivalitaet</vt:lpstr>
      <vt:lpstr>Sprachen</vt:lpstr>
      <vt:lpstr>Trends!top</vt:lpstr>
      <vt:lpstr>top</vt:lpstr>
      <vt:lpstr>Chances!top_chances</vt:lpstr>
      <vt:lpstr>Distribution!top_distribution</vt:lpstr>
      <vt:lpstr>top_forces</vt:lpstr>
      <vt:lpstr>'2Cockpit'!top_kennzahlen</vt:lpstr>
      <vt:lpstr>'2Innovation'!top_kennzahlen</vt:lpstr>
      <vt:lpstr>top_kennzahlen</vt:lpstr>
      <vt:lpstr>SGE!top_kunden</vt:lpstr>
      <vt:lpstr>top_kunden</vt:lpstr>
      <vt:lpstr>top_kundenbeziehung</vt:lpstr>
      <vt:lpstr>Distribution!top_markt</vt:lpstr>
      <vt:lpstr>Empathy!top_markt</vt:lpstr>
      <vt:lpstr>Kundenbeziehung!top_markt</vt:lpstr>
      <vt:lpstr>top_markt</vt:lpstr>
      <vt:lpstr>top_markt2</vt:lpstr>
      <vt:lpstr>top_Porter</vt:lpstr>
      <vt:lpstr>top_portfolio</vt:lpstr>
      <vt:lpstr>top_strategy_map</vt:lpstr>
      <vt:lpstr>Normstrategien!top_swot</vt:lpstr>
      <vt:lpstr>top_swot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iSerge</dc:creator>
  <cp:lastModifiedBy>Imboden Serge</cp:lastModifiedBy>
  <cp:lastPrinted>2019-01-20T10:35:17Z</cp:lastPrinted>
  <dcterms:created xsi:type="dcterms:W3CDTF">2010-11-08T10:14:07Z</dcterms:created>
  <dcterms:modified xsi:type="dcterms:W3CDTF">2026-01-28T06:39:19Z</dcterms:modified>
</cp:coreProperties>
</file>